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000" windowHeight="8265"/>
  </bookViews>
  <sheets>
    <sheet name="Arkusz1" sheetId="1" r:id="rId1"/>
    <sheet name="Arkusz2" sheetId="2" r:id="rId2"/>
    <sheet name="Arkusz3" sheetId="3" r:id="rId3"/>
  </sheets>
  <definedNames>
    <definedName name="_GoBack" localSheetId="0">Arkusz1!#REF!</definedName>
  </definedNames>
  <calcPr calcId="125725"/>
</workbook>
</file>

<file path=xl/calcChain.xml><?xml version="1.0" encoding="utf-8"?>
<calcChain xmlns="http://schemas.openxmlformats.org/spreadsheetml/2006/main">
  <c r="R20" i="1"/>
  <c r="Q67"/>
  <c r="Q68"/>
  <c r="P68"/>
  <c r="P67"/>
  <c r="Q61"/>
  <c r="Q62"/>
  <c r="Q63"/>
  <c r="Q64"/>
  <c r="P62"/>
  <c r="P63"/>
  <c r="P64"/>
  <c r="P61"/>
  <c r="Q56"/>
  <c r="Q57"/>
  <c r="Q58"/>
  <c r="P57"/>
  <c r="P58"/>
  <c r="P56"/>
  <c r="O53"/>
  <c r="Q51"/>
  <c r="Q52"/>
  <c r="P52"/>
  <c r="P51"/>
  <c r="Q45"/>
  <c r="Q46"/>
  <c r="Q47"/>
  <c r="Q48"/>
  <c r="P46"/>
  <c r="P47"/>
  <c r="P48"/>
  <c r="P45"/>
  <c r="O41"/>
  <c r="Q35"/>
  <c r="Q36"/>
  <c r="Q37"/>
  <c r="Q38"/>
  <c r="Q39"/>
  <c r="P39"/>
  <c r="P36"/>
  <c r="P37"/>
  <c r="P38"/>
  <c r="P35"/>
  <c r="Q25"/>
  <c r="Q26"/>
  <c r="Q27"/>
  <c r="Q28"/>
  <c r="Q29"/>
  <c r="Q30"/>
  <c r="P26"/>
  <c r="P27"/>
  <c r="P28"/>
  <c r="P29"/>
  <c r="P30"/>
  <c r="P25"/>
  <c r="Q17"/>
  <c r="Q18"/>
  <c r="Q19"/>
  <c r="Q16"/>
  <c r="P17"/>
  <c r="P18"/>
  <c r="R18" s="1"/>
  <c r="P19"/>
  <c r="R19" s="1"/>
  <c r="P16"/>
  <c r="R16" s="1"/>
  <c r="O11"/>
  <c r="R11" s="1"/>
  <c r="O9"/>
  <c r="R9" s="1"/>
  <c r="O7"/>
  <c r="D68"/>
  <c r="D48"/>
  <c r="Q52" i="2"/>
  <c r="Q73"/>
  <c r="Q75" s="1"/>
  <c r="R75"/>
  <c r="K7"/>
  <c r="J7"/>
  <c r="G40"/>
  <c r="G38"/>
  <c r="G37"/>
  <c r="G75" i="1"/>
  <c r="G73"/>
  <c r="R68" l="1"/>
  <c r="R67"/>
  <c r="R30"/>
  <c r="R39"/>
  <c r="R48"/>
  <c r="R52"/>
  <c r="R69" l="1"/>
</calcChain>
</file>

<file path=xl/sharedStrings.xml><?xml version="1.0" encoding="utf-8"?>
<sst xmlns="http://schemas.openxmlformats.org/spreadsheetml/2006/main" count="477" uniqueCount="153">
  <si>
    <t>Podatek od środków transportu</t>
  </si>
  <si>
    <t>Treść ustawy o podatkach i opłatach lokalnych</t>
  </si>
  <si>
    <t>Rodzaje pojazdów</t>
  </si>
  <si>
    <t xml:space="preserve">Gmina Mszana </t>
  </si>
  <si>
    <t xml:space="preserve">Gmina Godów </t>
  </si>
  <si>
    <t>WZROST STAWEK (+ 15 %)</t>
  </si>
  <si>
    <t xml:space="preserve">Gmina Gorzyce </t>
  </si>
  <si>
    <t xml:space="preserve">Gmina Świerklany </t>
  </si>
  <si>
    <r>
      <t>Samochody ciężarowe</t>
    </r>
    <r>
      <rPr>
        <sz val="8"/>
        <color theme="1"/>
        <rFont val="Times New Roman"/>
        <family val="1"/>
        <charset val="238"/>
      </rPr>
      <t xml:space="preserve"> o dopuszczalnej masie całkowitej</t>
    </r>
  </si>
  <si>
    <t>a) powyżej 3,5 t do5,5 t włącznie</t>
  </si>
  <si>
    <t>b) powyżej 5,5 t do 9 t włącznie</t>
  </si>
  <si>
    <t>c) powyżej 9 t</t>
  </si>
  <si>
    <r>
      <t>Samochody ciężarowe</t>
    </r>
    <r>
      <rPr>
        <sz val="8"/>
        <color theme="1"/>
        <rFont val="Times New Roman"/>
        <family val="1"/>
        <charset val="238"/>
      </rPr>
      <t xml:space="preserve"> o dopuszczalnej masie całkowitej równej lub wyższej niż 12 ton</t>
    </r>
  </si>
  <si>
    <t>od samochodu ciężarowego, o którym mowa w art. 8 pkt 2 z tym że w zależności od liczby osi, dopuszczalnej masy całkowitej pojazdu i rodzaju zawieszenia stawki podatku nie mogą być niższe od kwot określonych w załączeniu nr 1 do ustawy</t>
  </si>
  <si>
    <t>2 osie</t>
  </si>
  <si>
    <t>Zawieszenie pneumatyczne</t>
  </si>
  <si>
    <t>Inne systemy</t>
  </si>
  <si>
    <t>12-13 t</t>
  </si>
  <si>
    <t>13-14 t</t>
  </si>
  <si>
    <t>14-15 t</t>
  </si>
  <si>
    <t>powyżej 15 t</t>
  </si>
  <si>
    <t>3 osie</t>
  </si>
  <si>
    <t>12-17 t</t>
  </si>
  <si>
    <t>17-19 t</t>
  </si>
  <si>
    <t>19-21 t</t>
  </si>
  <si>
    <t>21-23 t</t>
  </si>
  <si>
    <t>23-25 t</t>
  </si>
  <si>
    <t>powyżej 25 t</t>
  </si>
  <si>
    <t>4 osie</t>
  </si>
  <si>
    <t>12-25 t</t>
  </si>
  <si>
    <t>25-27 t</t>
  </si>
  <si>
    <t>27-29 t</t>
  </si>
  <si>
    <t>29-31 t</t>
  </si>
  <si>
    <t>powyżej 31 t</t>
  </si>
  <si>
    <t>WPŁYW DO BUDŻETU</t>
  </si>
  <si>
    <t>Gmina Mszana</t>
  </si>
  <si>
    <r>
      <t>Ciągniki siodłowe i balastowe</t>
    </r>
    <r>
      <rPr>
        <sz val="7"/>
        <color theme="1"/>
        <rFont val="Times New Roman"/>
        <family val="1"/>
        <charset val="238"/>
      </rPr>
      <t xml:space="preserve"> przystosowane do używania łącznie z naczepą lub przyczepą o dopuszczalnej masie całkowitej zespołu pojazdów od 3,5t i poniżej 12t</t>
    </r>
  </si>
  <si>
    <t>Od ciągnika siodłowego lub balastowego, o którym mowa w art. 8 pkt 3</t>
  </si>
  <si>
    <r>
      <t>Ciągniki siodłowe i balastowe</t>
    </r>
    <r>
      <rPr>
        <sz val="8"/>
        <color theme="1"/>
        <rFont val="Times New Roman"/>
        <family val="1"/>
        <charset val="238"/>
      </rPr>
      <t xml:space="preserve"> przystosowane do używania łącznie z naczepą lub przyczepą o dopuszczalnej masie całkowitej zespołu pojazdów równej lub wyższej niż 12 ton</t>
    </r>
  </si>
  <si>
    <t>Od ciągnika siodłowego lub balastowego, o którym mowa w art. 8 pkt 4, w zależności od dopuszczalnej masy całkowitej zespołu pojazdów</t>
  </si>
  <si>
    <t>a) do 36 t włącznie</t>
  </si>
  <si>
    <t>b) powyżej 36 t</t>
  </si>
  <si>
    <t>z tym że w zależności od liczby osi, dopuszczalnej masy całkowitej pojazdu i rodzaju zawieszenia stawki podatku nie mogą być niższe od kwot określonych w załączniku nr 2 do ustawy</t>
  </si>
  <si>
    <t>12-18 t</t>
  </si>
  <si>
    <t>18-25 t</t>
  </si>
  <si>
    <t>25-31 t</t>
  </si>
  <si>
    <t>31 t</t>
  </si>
  <si>
    <t>12-40 t</t>
  </si>
  <si>
    <t>40 t</t>
  </si>
  <si>
    <r>
      <t>Przyczepy i naczepy</t>
    </r>
    <r>
      <rPr>
        <sz val="8"/>
        <color theme="1"/>
        <rFont val="Times New Roman"/>
        <family val="1"/>
        <charset val="238"/>
      </rPr>
      <t>, które łącznie z pojazdem silnikowym posiadają dopuszczalną masę całkowitą od 7 t i poniżej 12 t, z wyjątkiem związanych wyłącznie z działalnością rolniczą prowadzoną przez podatnika</t>
    </r>
  </si>
  <si>
    <r>
      <t>Przyczepy i naczepy</t>
    </r>
    <r>
      <rPr>
        <sz val="8"/>
        <color theme="1"/>
        <rFont val="Times New Roman"/>
        <family val="1"/>
        <charset val="238"/>
      </rPr>
      <t xml:space="preserve">, które łącznie z pojazdem silnikowym posiadają dopuszczalną masę całkowitą równą lub wyższą niż 12 ton, z wyjątkiem związanych wyłącznie z działalnością rolniczą </t>
    </r>
  </si>
  <si>
    <t>Od przyczep lub naczep, o których mowa w art. 8 pkt 5</t>
  </si>
  <si>
    <t>Od przyczep lub naczep, o których mowa w art. 8 pkt 6, w zależności od dopuszczalnej masy całkowitej zespołu pojazdu:</t>
  </si>
  <si>
    <t>1oś</t>
  </si>
  <si>
    <t>25 t</t>
  </si>
  <si>
    <t>12-28 t</t>
  </si>
  <si>
    <t>28-33 t</t>
  </si>
  <si>
    <t>33-38 t</t>
  </si>
  <si>
    <t>38 t</t>
  </si>
  <si>
    <t>12-38 t</t>
  </si>
  <si>
    <t>Autobusy</t>
  </si>
  <si>
    <t>Od autobusu w zależności od liczby miejsc do siedzenia</t>
  </si>
  <si>
    <t>Mniejsze niż 22 miejsc</t>
  </si>
  <si>
    <t>Równej lub wyższej niż 22 miejsc</t>
  </si>
  <si>
    <t>dmc</t>
  </si>
  <si>
    <t>l.osi</t>
  </si>
  <si>
    <t>nr rej</t>
  </si>
  <si>
    <t>rodzaj</t>
  </si>
  <si>
    <t>KR517JX</t>
  </si>
  <si>
    <t>ciężarowy z zaw innym</t>
  </si>
  <si>
    <t>PKN6302C</t>
  </si>
  <si>
    <t>ciężarowy z pneum</t>
  </si>
  <si>
    <t>SWD37253</t>
  </si>
  <si>
    <t>SWD37254</t>
  </si>
  <si>
    <t>SWD40680</t>
  </si>
  <si>
    <t>SWD4278P</t>
  </si>
  <si>
    <t>naczepa pneum</t>
  </si>
  <si>
    <t>SWD4378P</t>
  </si>
  <si>
    <t>SWD5802A</t>
  </si>
  <si>
    <t>ciągnik pneu</t>
  </si>
  <si>
    <t>SWD66090</t>
  </si>
  <si>
    <t>SWD78143</t>
  </si>
  <si>
    <t>SWD9XN4</t>
  </si>
  <si>
    <t>WSE75U3</t>
  </si>
  <si>
    <t>S2MIRGO</t>
  </si>
  <si>
    <t>SK683MJ</t>
  </si>
  <si>
    <t>SWD13391</t>
  </si>
  <si>
    <t>SWD2PL9</t>
  </si>
  <si>
    <t>SWD56625</t>
  </si>
  <si>
    <t>SWD59358</t>
  </si>
  <si>
    <t>SWD75640</t>
  </si>
  <si>
    <t>SWDPA92</t>
  </si>
  <si>
    <t>SWDPS68</t>
  </si>
  <si>
    <t>SWD42042</t>
  </si>
  <si>
    <t>SWD67543</t>
  </si>
  <si>
    <t>SWDEF44</t>
  </si>
  <si>
    <t>TEROM</t>
  </si>
  <si>
    <t>CIĄGNIKI</t>
  </si>
  <si>
    <t>NACZEPY</t>
  </si>
  <si>
    <t>SWD28199</t>
  </si>
  <si>
    <t>SWD64129</t>
  </si>
  <si>
    <t>ST0613S</t>
  </si>
  <si>
    <t>SRB44A6</t>
  </si>
  <si>
    <t>SRB82L9</t>
  </si>
  <si>
    <t>SWD45999</t>
  </si>
  <si>
    <t>SWD0052C</t>
  </si>
  <si>
    <t>SWD1373P</t>
  </si>
  <si>
    <t>SWD1841P</t>
  </si>
  <si>
    <t>SWD31867</t>
  </si>
  <si>
    <t>SWD3226P</t>
  </si>
  <si>
    <t>SWD56594</t>
  </si>
  <si>
    <t>SWD76873</t>
  </si>
  <si>
    <t>SWD97110</t>
  </si>
  <si>
    <t>SWDPU54</t>
  </si>
  <si>
    <t>SWD0674P</t>
  </si>
  <si>
    <t>SWD45375</t>
  </si>
  <si>
    <t>SWD67177</t>
  </si>
  <si>
    <t>ciężarowy z INNYM</t>
  </si>
  <si>
    <t>SWD6KC1</t>
  </si>
  <si>
    <t>SWD71VE</t>
  </si>
  <si>
    <t>SWD7522A</t>
  </si>
  <si>
    <t>SWD61NU</t>
  </si>
  <si>
    <t>SWD83VE</t>
  </si>
  <si>
    <t>KJ TRANSPORT</t>
  </si>
  <si>
    <t>SWD65308</t>
  </si>
  <si>
    <t>SWD94648</t>
  </si>
  <si>
    <t>SWD7US8</t>
  </si>
  <si>
    <t>SR7028P</t>
  </si>
  <si>
    <t>SWD1907P</t>
  </si>
  <si>
    <t>SWD38839</t>
  </si>
  <si>
    <t>SWD3PC6</t>
  </si>
  <si>
    <t>SWD4358A</t>
  </si>
  <si>
    <t>SWD64947</t>
  </si>
  <si>
    <t>SWDPS66</t>
  </si>
  <si>
    <t>SWD2567A</t>
  </si>
  <si>
    <t>ciągniki</t>
  </si>
  <si>
    <t>naczepy</t>
  </si>
  <si>
    <t>&gt;36 T</t>
  </si>
  <si>
    <t>&lt;36</t>
  </si>
  <si>
    <t>NOWA STAWKA</t>
  </si>
  <si>
    <t>razem szacowany wpływ do budżetu</t>
  </si>
  <si>
    <r>
      <t>Samochody ciężarowe</t>
    </r>
    <r>
      <rPr>
        <sz val="10"/>
        <color theme="1"/>
        <rFont val="Times New Roman"/>
        <family val="1"/>
        <charset val="238"/>
      </rPr>
      <t xml:space="preserve"> o dopuszczalnej masie całkowitej</t>
    </r>
  </si>
  <si>
    <r>
      <t>Samochody ciężarowe</t>
    </r>
    <r>
      <rPr>
        <sz val="10"/>
        <color theme="1"/>
        <rFont val="Times New Roman"/>
        <family val="1"/>
        <charset val="238"/>
      </rPr>
      <t xml:space="preserve"> o dopuszczalnej masie całkowitej równej lub wyższej niż 12 ton</t>
    </r>
  </si>
  <si>
    <r>
      <t>Ciągniki siodłowe i balastowe</t>
    </r>
    <r>
      <rPr>
        <sz val="10"/>
        <color theme="1"/>
        <rFont val="Times New Roman"/>
        <family val="1"/>
        <charset val="238"/>
      </rPr>
      <t xml:space="preserve"> przystosowane do używania łącznie z naczepą lub przyczepą o dopuszczalnej masie całkowitej zespołu pojazdów od 3,5t i poniżej 12t</t>
    </r>
  </si>
  <si>
    <r>
      <t>Ciągniki siodłowe i balastowe</t>
    </r>
    <r>
      <rPr>
        <sz val="10"/>
        <color theme="1"/>
        <rFont val="Times New Roman"/>
        <family val="1"/>
        <charset val="238"/>
      </rPr>
      <t xml:space="preserve"> przystosowane do używania łącznie z naczepą lub przyczepą o dopuszczalnej masie całkowitej zespołu pojazdów równej lub wyższej niż 12 ton</t>
    </r>
  </si>
  <si>
    <r>
      <t>Przyczepy i naczepy</t>
    </r>
    <r>
      <rPr>
        <sz val="10"/>
        <color theme="1"/>
        <rFont val="Times New Roman"/>
        <family val="1"/>
        <charset val="238"/>
      </rPr>
      <t>, które łącznie z pojazdem silnikowym posiadają dopuszczalną masę całkowitą od 7 t i poniżej 12 t, z wyjątkiem związanych wyłącznie z działalnością rolniczą prowadzoną przez podatnika</t>
    </r>
  </si>
  <si>
    <r>
      <t>Przyczepy i naczepy</t>
    </r>
    <r>
      <rPr>
        <sz val="10"/>
        <color theme="1"/>
        <rFont val="Times New Roman"/>
        <family val="1"/>
        <charset val="238"/>
      </rPr>
      <t xml:space="preserve">, które łącznie z pojazdem silnikowym posiadają dopuszczalną masę całkowitą równą lub wyższą niż 12 ton, z wyjątkiem związanych wyłącznie z działalnością rolniczą </t>
    </r>
  </si>
  <si>
    <t>L. POJAZDÓW 
(aktualnie w ewidencji)</t>
  </si>
  <si>
    <t>Gmina Mszana 
AKTUALNE STAWKI</t>
  </si>
  <si>
    <t>Liczba pojazdów</t>
  </si>
  <si>
    <t>Gmina Mszana
(nowa stawka)</t>
  </si>
  <si>
    <t>1 oś</t>
  </si>
  <si>
    <t>dochody w 2024</t>
  </si>
</sst>
</file>

<file path=xl/styles.xml><?xml version="1.0" encoding="utf-8"?>
<styleSheet xmlns="http://schemas.openxmlformats.org/spreadsheetml/2006/main">
  <numFmts count="6">
    <numFmt numFmtId="5" formatCode="#,##0\ &quot;zł&quot;;\-#,##0\ &quot;zł&quot;"/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&quot;zł&quot;"/>
  </numFmts>
  <fonts count="18">
    <font>
      <sz val="11"/>
      <color theme="1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35">
    <xf numFmtId="0" fontId="0" fillId="0" borderId="0" xfId="0"/>
    <xf numFmtId="0" fontId="1" fillId="0" borderId="7" xfId="0" applyFont="1" applyBorder="1" applyAlignment="1">
      <alignment vertical="top" wrapText="1"/>
    </xf>
    <xf numFmtId="4" fontId="2" fillId="2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4" fontId="2" fillId="3" borderId="7" xfId="0" applyNumberFormat="1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4" fontId="4" fillId="3" borderId="7" xfId="0" applyNumberFormat="1" applyFont="1" applyFill="1" applyBorder="1" applyAlignment="1">
      <alignment horizontal="center" vertical="top" wrapText="1"/>
    </xf>
    <xf numFmtId="4" fontId="4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4" fontId="4" fillId="3" borderId="8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8" fontId="4" fillId="0" borderId="8" xfId="0" applyNumberFormat="1" applyFont="1" applyFill="1" applyBorder="1" applyAlignment="1">
      <alignment horizontal="center" vertical="top" wrapText="1"/>
    </xf>
    <xf numFmtId="8" fontId="4" fillId="0" borderId="7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vertical="top" wrapText="1"/>
    </xf>
    <xf numFmtId="8" fontId="4" fillId="0" borderId="8" xfId="0" applyNumberFormat="1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6" fontId="4" fillId="4" borderId="8" xfId="0" applyNumberFormat="1" applyFont="1" applyFill="1" applyBorder="1" applyAlignment="1">
      <alignment horizontal="center" vertical="top" wrapText="1"/>
    </xf>
    <xf numFmtId="6" fontId="4" fillId="4" borderId="7" xfId="0" applyNumberFormat="1" applyFont="1" applyFill="1" applyBorder="1" applyAlignment="1">
      <alignment horizontal="center" vertical="top" wrapText="1"/>
    </xf>
    <xf numFmtId="1" fontId="2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4" fontId="4" fillId="3" borderId="8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8" fontId="4" fillId="0" borderId="11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3" fontId="2" fillId="4" borderId="7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4" fontId="2" fillId="3" borderId="7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top" wrapText="1"/>
    </xf>
    <xf numFmtId="1" fontId="2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 vertical="top" wrapText="1"/>
    </xf>
    <xf numFmtId="6" fontId="4" fillId="4" borderId="10" xfId="0" applyNumberFormat="1" applyFont="1" applyFill="1" applyBorder="1" applyAlignment="1">
      <alignment horizontal="center" vertical="top" wrapText="1"/>
    </xf>
    <xf numFmtId="6" fontId="4" fillId="4" borderId="0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2" fillId="7" borderId="0" xfId="0" applyFont="1" applyFill="1"/>
    <xf numFmtId="0" fontId="10" fillId="8" borderId="0" xfId="0" applyFont="1" applyFill="1"/>
    <xf numFmtId="0" fontId="10" fillId="7" borderId="0" xfId="0" applyFont="1" applyFill="1"/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4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Fill="1"/>
    <xf numFmtId="0" fontId="14" fillId="0" borderId="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8" xfId="0" applyFont="1" applyFill="1" applyBorder="1" applyAlignment="1">
      <alignment vertical="top" wrapText="1"/>
    </xf>
    <xf numFmtId="0" fontId="14" fillId="4" borderId="8" xfId="0" applyFont="1" applyFill="1" applyBorder="1" applyAlignment="1">
      <alignment vertical="top" wrapText="1"/>
    </xf>
    <xf numFmtId="0" fontId="14" fillId="0" borderId="7" xfId="0" applyFont="1" applyFill="1" applyBorder="1" applyAlignment="1">
      <alignment vertical="top" wrapText="1"/>
    </xf>
    <xf numFmtId="0" fontId="14" fillId="3" borderId="7" xfId="0" applyFont="1" applyFill="1" applyBorder="1" applyAlignment="1">
      <alignment vertical="top" wrapText="1"/>
    </xf>
    <xf numFmtId="0" fontId="14" fillId="4" borderId="7" xfId="0" applyFont="1" applyFill="1" applyBorder="1" applyAlignment="1">
      <alignment vertical="top" wrapText="1"/>
    </xf>
    <xf numFmtId="0" fontId="14" fillId="4" borderId="0" xfId="0" applyFont="1" applyFill="1" applyBorder="1" applyAlignment="1">
      <alignment vertical="top" wrapText="1"/>
    </xf>
    <xf numFmtId="0" fontId="14" fillId="3" borderId="8" xfId="0" applyFont="1" applyFill="1" applyBorder="1" applyAlignment="1">
      <alignment vertical="top" wrapText="1"/>
    </xf>
    <xf numFmtId="0" fontId="14" fillId="4" borderId="10" xfId="0" applyFont="1" applyFill="1" applyBorder="1" applyAlignment="1">
      <alignment vertical="top" wrapText="1"/>
    </xf>
    <xf numFmtId="0" fontId="11" fillId="6" borderId="0" xfId="0" applyFont="1" applyFill="1"/>
    <xf numFmtId="0" fontId="10" fillId="5" borderId="0" xfId="0" applyFont="1" applyFill="1"/>
    <xf numFmtId="0" fontId="12" fillId="0" borderId="0" xfId="0" applyFont="1" applyAlignment="1">
      <alignment horizontal="center"/>
    </xf>
    <xf numFmtId="0" fontId="10" fillId="6" borderId="0" xfId="0" applyFont="1" applyFill="1"/>
    <xf numFmtId="8" fontId="0" fillId="0" borderId="0" xfId="0" applyNumberFormat="1"/>
    <xf numFmtId="4" fontId="0" fillId="0" borderId="0" xfId="0" applyNumberFormat="1"/>
    <xf numFmtId="0" fontId="4" fillId="0" borderId="8" xfId="0" applyNumberFormat="1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14" fillId="0" borderId="8" xfId="0" applyNumberFormat="1" applyFont="1" applyFill="1" applyBorder="1" applyAlignment="1">
      <alignment vertical="top" wrapText="1"/>
    </xf>
    <xf numFmtId="0" fontId="14" fillId="0" borderId="7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9" borderId="2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 wrapText="1"/>
    </xf>
    <xf numFmtId="6" fontId="4" fillId="4" borderId="8" xfId="0" applyNumberFormat="1" applyFont="1" applyFill="1" applyBorder="1" applyAlignment="1">
      <alignment horizontal="center" vertical="center" wrapText="1"/>
    </xf>
    <xf numFmtId="6" fontId="4" fillId="4" borderId="10" xfId="0" applyNumberFormat="1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top" wrapText="1"/>
    </xf>
    <xf numFmtId="6" fontId="2" fillId="10" borderId="8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1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9" fontId="2" fillId="4" borderId="12" xfId="3" applyFont="1" applyFill="1" applyBorder="1" applyAlignment="1">
      <alignment horizontal="center" vertical="top" wrapText="1"/>
    </xf>
    <xf numFmtId="9" fontId="2" fillId="4" borderId="0" xfId="3" applyFont="1" applyFill="1" applyAlignment="1">
      <alignment horizontal="center" vertical="top" wrapText="1"/>
    </xf>
    <xf numFmtId="9" fontId="2" fillId="4" borderId="0" xfId="3" applyFont="1" applyFill="1" applyBorder="1" applyAlignment="1">
      <alignment horizontal="center" vertical="top" wrapText="1"/>
    </xf>
    <xf numFmtId="9" fontId="2" fillId="4" borderId="13" xfId="3" applyFont="1" applyFill="1" applyBorder="1" applyAlignment="1">
      <alignment horizontal="center" vertical="top" wrapText="1"/>
    </xf>
    <xf numFmtId="9" fontId="2" fillId="4" borderId="10" xfId="3" applyFont="1" applyFill="1" applyBorder="1" applyAlignment="1">
      <alignment horizontal="center" vertical="top" wrapText="1"/>
    </xf>
    <xf numFmtId="9" fontId="2" fillId="4" borderId="19" xfId="3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1" fontId="2" fillId="4" borderId="12" xfId="0" applyNumberFormat="1" applyFont="1" applyFill="1" applyBorder="1" applyAlignment="1">
      <alignment horizontal="center" vertical="top" wrapText="1"/>
    </xf>
    <xf numFmtId="1" fontId="2" fillId="4" borderId="0" xfId="0" applyNumberFormat="1" applyFont="1" applyFill="1" applyAlignment="1">
      <alignment horizontal="center" vertical="top" wrapText="1"/>
    </xf>
    <xf numFmtId="1" fontId="2" fillId="4" borderId="0" xfId="0" applyNumberFormat="1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3" fontId="2" fillId="4" borderId="12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6" fontId="2" fillId="4" borderId="14" xfId="0" applyNumberFormat="1" applyFont="1" applyFill="1" applyBorder="1" applyAlignment="1">
      <alignment horizontal="center" vertical="center" wrapText="1"/>
    </xf>
    <xf numFmtId="6" fontId="2" fillId="4" borderId="15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1" fontId="2" fillId="4" borderId="11" xfId="0" applyNumberFormat="1" applyFont="1" applyFill="1" applyBorder="1" applyAlignment="1">
      <alignment horizontal="center" vertical="center" wrapText="1"/>
    </xf>
    <xf numFmtId="1" fontId="2" fillId="4" borderId="9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>
      <alignment horizontal="center" vertical="center" wrapText="1"/>
    </xf>
    <xf numFmtId="1" fontId="2" fillId="4" borderId="10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8" fontId="4" fillId="0" borderId="2" xfId="0" applyNumberFormat="1" applyFont="1" applyFill="1" applyBorder="1" applyAlignment="1">
      <alignment horizontal="center" vertical="top" wrapText="1"/>
    </xf>
    <xf numFmtId="8" fontId="4" fillId="0" borderId="4" xfId="0" applyNumberFormat="1" applyFont="1" applyFill="1" applyBorder="1" applyAlignment="1">
      <alignment horizontal="center" vertical="top" wrapText="1"/>
    </xf>
    <xf numFmtId="6" fontId="2" fillId="10" borderId="2" xfId="0" applyNumberFormat="1" applyFont="1" applyFill="1" applyBorder="1" applyAlignment="1">
      <alignment horizontal="center" vertical="top" wrapText="1"/>
    </xf>
    <xf numFmtId="6" fontId="2" fillId="10" borderId="4" xfId="0" applyNumberFormat="1" applyFont="1" applyFill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8" fontId="2" fillId="0" borderId="14" xfId="0" applyNumberFormat="1" applyFont="1" applyFill="1" applyBorder="1" applyAlignment="1">
      <alignment horizontal="center" vertical="center" wrapText="1"/>
    </xf>
    <xf numFmtId="8" fontId="2" fillId="0" borderId="15" xfId="0" applyNumberFormat="1" applyFont="1" applyFill="1" applyBorder="1" applyAlignment="1">
      <alignment horizontal="center" vertical="center" wrapText="1"/>
    </xf>
    <xf numFmtId="8" fontId="2" fillId="0" borderId="5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2" fontId="2" fillId="0" borderId="11" xfId="1" applyNumberFormat="1" applyFont="1" applyFill="1" applyBorder="1" applyAlignment="1">
      <alignment horizontal="center" vertical="center" wrapText="1"/>
    </xf>
    <xf numFmtId="2" fontId="2" fillId="0" borderId="9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2" fillId="3" borderId="11" xfId="0" applyNumberFormat="1" applyFont="1" applyFill="1" applyBorder="1" applyAlignment="1">
      <alignment horizontal="center" vertical="top" wrapText="1"/>
    </xf>
    <xf numFmtId="4" fontId="2" fillId="3" borderId="6" xfId="0" applyNumberFormat="1" applyFont="1" applyFill="1" applyBorder="1" applyAlignment="1">
      <alignment horizontal="center" vertical="top" wrapText="1"/>
    </xf>
    <xf numFmtId="4" fontId="2" fillId="3" borderId="13" xfId="0" applyNumberFormat="1" applyFont="1" applyFill="1" applyBorder="1" applyAlignment="1">
      <alignment horizontal="center" vertical="top" wrapText="1"/>
    </xf>
    <xf numFmtId="4" fontId="2" fillId="3" borderId="8" xfId="0" applyNumberFormat="1" applyFont="1" applyFill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vertical="top" wrapText="1"/>
    </xf>
    <xf numFmtId="0" fontId="14" fillId="3" borderId="8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4" fontId="2" fillId="3" borderId="12" xfId="0" applyNumberFormat="1" applyFont="1" applyFill="1" applyBorder="1" applyAlignment="1">
      <alignment horizontal="center" vertical="top" wrapText="1"/>
    </xf>
    <xf numFmtId="4" fontId="2" fillId="3" borderId="7" xfId="0" applyNumberFormat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top" wrapText="1"/>
    </xf>
    <xf numFmtId="0" fontId="14" fillId="0" borderId="8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4" fillId="11" borderId="20" xfId="0" applyFont="1" applyFill="1" applyBorder="1"/>
    <xf numFmtId="43" fontId="16" fillId="11" borderId="21" xfId="1" applyFont="1" applyFill="1" applyBorder="1" applyAlignment="1">
      <alignment horizontal="center"/>
    </xf>
    <xf numFmtId="1" fontId="16" fillId="11" borderId="16" xfId="0" applyNumberFormat="1" applyFont="1" applyFill="1" applyBorder="1" applyAlignment="1">
      <alignment horizontal="center" vertical="center" wrapText="1"/>
    </xf>
    <xf numFmtId="1" fontId="16" fillId="11" borderId="17" xfId="0" applyNumberFormat="1" applyFont="1" applyFill="1" applyBorder="1" applyAlignment="1">
      <alignment horizontal="center" vertical="center" wrapText="1"/>
    </xf>
    <xf numFmtId="1" fontId="16" fillId="11" borderId="18" xfId="0" applyNumberFormat="1" applyFont="1" applyFill="1" applyBorder="1" applyAlignment="1">
      <alignment horizontal="center" vertical="center" wrapText="1"/>
    </xf>
    <xf numFmtId="164" fontId="16" fillId="11" borderId="2" xfId="1" applyNumberFormat="1" applyFont="1" applyFill="1" applyBorder="1" applyAlignment="1">
      <alignment horizontal="center" vertical="top" wrapText="1"/>
    </xf>
    <xf numFmtId="164" fontId="16" fillId="11" borderId="3" xfId="1" applyNumberFormat="1" applyFont="1" applyFill="1" applyBorder="1" applyAlignment="1">
      <alignment horizontal="center" vertical="top" wrapText="1"/>
    </xf>
    <xf numFmtId="5" fontId="16" fillId="11" borderId="21" xfId="2" applyNumberFormat="1" applyFont="1" applyFill="1" applyBorder="1" applyAlignment="1">
      <alignment horizontal="center"/>
    </xf>
  </cellXfs>
  <cellStyles count="4">
    <cellStyle name="Dziesiętny" xfId="1" builtinId="3"/>
    <cellStyle name="Normalny" xfId="0" builtinId="0"/>
    <cellStyle name="Procentowy" xfId="3" builtinId="5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5"/>
  <sheetViews>
    <sheetView showGridLines="0" tabSelected="1" workbookViewId="0">
      <selection activeCell="U16" sqref="U16"/>
    </sheetView>
  </sheetViews>
  <sheetFormatPr defaultRowHeight="15"/>
  <cols>
    <col min="1" max="1" width="25.5" style="73" customWidth="1"/>
    <col min="2" max="2" width="22.875" style="73" customWidth="1"/>
    <col min="3" max="3" width="8.375" style="74" bestFit="1" customWidth="1"/>
    <col min="4" max="4" width="12.875" style="74" customWidth="1"/>
    <col min="5" max="5" width="9.625" style="74" customWidth="1"/>
    <col min="6" max="6" width="8.375" style="75" bestFit="1" customWidth="1"/>
    <col min="7" max="8" width="16.5" style="75" customWidth="1"/>
    <col min="9" max="14" width="16.5" style="73" hidden="1" customWidth="1"/>
    <col min="15" max="15" width="8.375" style="75" bestFit="1" customWidth="1"/>
    <col min="16" max="17" width="16.5" style="75" customWidth="1"/>
    <col min="18" max="18" width="17.625" style="113" customWidth="1"/>
    <col min="19" max="16384" width="9" style="73"/>
  </cols>
  <sheetData>
    <row r="1" spans="1:18" ht="33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17.25" customHeight="1" thickBo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15.75" customHeight="1">
      <c r="A3" s="246" t="s">
        <v>1</v>
      </c>
      <c r="B3" s="246" t="s">
        <v>2</v>
      </c>
      <c r="C3" s="70"/>
      <c r="D3" s="315" t="s">
        <v>147</v>
      </c>
      <c r="E3" s="316"/>
      <c r="F3" s="284" t="s">
        <v>148</v>
      </c>
      <c r="G3" s="285"/>
      <c r="H3" s="286"/>
      <c r="I3" s="301" t="s">
        <v>4</v>
      </c>
      <c r="J3" s="302"/>
      <c r="K3" s="301" t="s">
        <v>6</v>
      </c>
      <c r="L3" s="302"/>
      <c r="M3" s="307" t="s">
        <v>7</v>
      </c>
      <c r="N3" s="308"/>
      <c r="O3" s="150" t="s">
        <v>3</v>
      </c>
      <c r="P3" s="151"/>
      <c r="Q3" s="151"/>
      <c r="R3" s="329" t="s">
        <v>34</v>
      </c>
    </row>
    <row r="4" spans="1:18" ht="12.75" customHeight="1">
      <c r="A4" s="247"/>
      <c r="B4" s="247"/>
      <c r="C4" s="71"/>
      <c r="D4" s="317"/>
      <c r="E4" s="318"/>
      <c r="F4" s="287"/>
      <c r="G4" s="288"/>
      <c r="H4" s="289"/>
      <c r="I4" s="303"/>
      <c r="J4" s="304"/>
      <c r="K4" s="303"/>
      <c r="L4" s="304"/>
      <c r="M4" s="309"/>
      <c r="N4" s="310"/>
      <c r="O4" s="152" t="s">
        <v>139</v>
      </c>
      <c r="P4" s="153"/>
      <c r="Q4" s="154"/>
      <c r="R4" s="330"/>
    </row>
    <row r="5" spans="1:18" ht="15.75" thickBot="1">
      <c r="A5" s="248"/>
      <c r="B5" s="248"/>
      <c r="C5" s="72"/>
      <c r="D5" s="317"/>
      <c r="E5" s="318"/>
      <c r="F5" s="290"/>
      <c r="G5" s="291"/>
      <c r="H5" s="292"/>
      <c r="I5" s="313" t="s">
        <v>5</v>
      </c>
      <c r="J5" s="314"/>
      <c r="K5" s="305" t="s">
        <v>5</v>
      </c>
      <c r="L5" s="306"/>
      <c r="M5" s="311" t="s">
        <v>5</v>
      </c>
      <c r="N5" s="312"/>
      <c r="O5" s="155">
        <v>0.03</v>
      </c>
      <c r="P5" s="156"/>
      <c r="Q5" s="157"/>
      <c r="R5" s="331"/>
    </row>
    <row r="6" spans="1:18" ht="22.5" customHeight="1">
      <c r="A6" s="281" t="s">
        <v>141</v>
      </c>
      <c r="B6" s="140"/>
      <c r="C6" s="141"/>
      <c r="D6" s="146"/>
      <c r="E6" s="147"/>
      <c r="F6" s="271"/>
      <c r="G6" s="271"/>
      <c r="H6" s="272"/>
      <c r="I6" s="261"/>
      <c r="J6" s="262"/>
      <c r="K6" s="261"/>
      <c r="L6" s="262"/>
      <c r="M6" s="253"/>
      <c r="N6" s="254"/>
      <c r="O6" s="158"/>
      <c r="P6" s="159"/>
      <c r="Q6" s="159"/>
      <c r="R6" s="332"/>
    </row>
    <row r="7" spans="1:18">
      <c r="A7" s="282"/>
      <c r="B7" s="136" t="s">
        <v>9</v>
      </c>
      <c r="C7" s="137"/>
      <c r="D7" s="144">
        <v>0</v>
      </c>
      <c r="E7" s="145"/>
      <c r="F7" s="273">
        <v>965</v>
      </c>
      <c r="G7" s="274"/>
      <c r="H7" s="145"/>
      <c r="I7" s="263">
        <v>572</v>
      </c>
      <c r="J7" s="264"/>
      <c r="K7" s="263">
        <v>630</v>
      </c>
      <c r="L7" s="264"/>
      <c r="M7" s="255">
        <v>696</v>
      </c>
      <c r="N7" s="256"/>
      <c r="O7" s="160">
        <f>F7*(1+$O$5)</f>
        <v>993.95</v>
      </c>
      <c r="P7" s="161"/>
      <c r="Q7" s="162"/>
      <c r="R7" s="333"/>
    </row>
    <row r="8" spans="1:18" ht="9" customHeight="1">
      <c r="A8" s="282"/>
      <c r="C8" s="73"/>
      <c r="D8" s="144"/>
      <c r="E8" s="145"/>
      <c r="F8" s="275"/>
      <c r="G8" s="276"/>
      <c r="H8" s="277"/>
      <c r="I8" s="263"/>
      <c r="J8" s="264"/>
      <c r="K8" s="263"/>
      <c r="L8" s="264"/>
      <c r="M8" s="255"/>
      <c r="N8" s="256"/>
      <c r="O8" s="163"/>
      <c r="P8" s="164"/>
      <c r="Q8" s="164"/>
      <c r="R8" s="333"/>
    </row>
    <row r="9" spans="1:18">
      <c r="A9" s="282"/>
      <c r="B9" s="136" t="s">
        <v>10</v>
      </c>
      <c r="C9" s="137"/>
      <c r="D9" s="144">
        <v>1</v>
      </c>
      <c r="E9" s="145"/>
      <c r="F9" s="278">
        <v>1377</v>
      </c>
      <c r="G9" s="279"/>
      <c r="H9" s="280"/>
      <c r="I9" s="263">
        <v>952</v>
      </c>
      <c r="J9" s="264"/>
      <c r="K9" s="263">
        <v>998</v>
      </c>
      <c r="L9" s="264"/>
      <c r="M9" s="257">
        <v>1104</v>
      </c>
      <c r="N9" s="258"/>
      <c r="O9" s="165">
        <f>F9*(1+$O$5)</f>
        <v>1418.31</v>
      </c>
      <c r="P9" s="166"/>
      <c r="Q9" s="166"/>
      <c r="R9" s="333">
        <f>D9*O9</f>
        <v>1418.31</v>
      </c>
    </row>
    <row r="10" spans="1:18" ht="12.75" customHeight="1">
      <c r="A10" s="282"/>
      <c r="B10" s="138"/>
      <c r="C10" s="139"/>
      <c r="D10" s="144"/>
      <c r="E10" s="145"/>
      <c r="F10" s="275"/>
      <c r="G10" s="276"/>
      <c r="H10" s="277"/>
      <c r="I10" s="263"/>
      <c r="J10" s="264"/>
      <c r="K10" s="263"/>
      <c r="L10" s="264"/>
      <c r="M10" s="255"/>
      <c r="N10" s="256"/>
      <c r="O10" s="165"/>
      <c r="P10" s="166"/>
      <c r="Q10" s="166"/>
      <c r="R10" s="333"/>
    </row>
    <row r="11" spans="1:18" ht="12" customHeight="1">
      <c r="A11" s="282"/>
      <c r="B11" s="136" t="s">
        <v>11</v>
      </c>
      <c r="C11" s="137"/>
      <c r="D11" s="144">
        <v>3</v>
      </c>
      <c r="E11" s="145"/>
      <c r="F11" s="278">
        <v>1722</v>
      </c>
      <c r="G11" s="279"/>
      <c r="H11" s="280"/>
      <c r="I11" s="265">
        <v>1254</v>
      </c>
      <c r="J11" s="266"/>
      <c r="K11" s="265">
        <v>1050</v>
      </c>
      <c r="L11" s="266"/>
      <c r="M11" s="257">
        <v>1380</v>
      </c>
      <c r="N11" s="258"/>
      <c r="O11" s="165">
        <f t="shared" ref="O11" si="0">F11*(1+$O$5)</f>
        <v>1773.66</v>
      </c>
      <c r="P11" s="166"/>
      <c r="Q11" s="166"/>
      <c r="R11" s="333">
        <f t="shared" ref="R11" si="1">D11*O11</f>
        <v>5320.9800000000005</v>
      </c>
    </row>
    <row r="12" spans="1:18" ht="11.25" customHeight="1" thickBot="1">
      <c r="A12" s="283"/>
      <c r="B12" s="142"/>
      <c r="C12" s="143"/>
      <c r="D12" s="148"/>
      <c r="E12" s="149"/>
      <c r="F12" s="267"/>
      <c r="G12" s="267"/>
      <c r="H12" s="268"/>
      <c r="I12" s="269"/>
      <c r="J12" s="270"/>
      <c r="K12" s="251"/>
      <c r="L12" s="252"/>
      <c r="M12" s="259"/>
      <c r="N12" s="260"/>
      <c r="O12" s="165"/>
      <c r="P12" s="166"/>
      <c r="Q12" s="166"/>
      <c r="R12" s="333"/>
    </row>
    <row r="13" spans="1:18" ht="15.75" customHeight="1" thickBot="1">
      <c r="A13" s="243" t="s">
        <v>142</v>
      </c>
      <c r="B13" s="246" t="s">
        <v>13</v>
      </c>
      <c r="C13" s="236" t="s">
        <v>14</v>
      </c>
      <c r="D13" s="249"/>
      <c r="E13" s="250"/>
      <c r="F13" s="236" t="s">
        <v>14</v>
      </c>
      <c r="G13" s="237"/>
      <c r="H13" s="238"/>
      <c r="I13" s="239" t="s">
        <v>14</v>
      </c>
      <c r="J13" s="240"/>
      <c r="K13" s="239" t="s">
        <v>14</v>
      </c>
      <c r="L13" s="240"/>
      <c r="M13" s="241" t="s">
        <v>14</v>
      </c>
      <c r="N13" s="242"/>
      <c r="O13" s="171" t="s">
        <v>14</v>
      </c>
      <c r="P13" s="172"/>
      <c r="Q13" s="172"/>
      <c r="R13" s="333"/>
    </row>
    <row r="14" spans="1:18" ht="24.75" thickBot="1">
      <c r="A14" s="244"/>
      <c r="B14" s="247"/>
      <c r="C14" s="80"/>
      <c r="D14" s="119" t="s">
        <v>15</v>
      </c>
      <c r="E14" s="119" t="s">
        <v>16</v>
      </c>
      <c r="F14" s="119"/>
      <c r="G14" s="119" t="s">
        <v>15</v>
      </c>
      <c r="H14" s="119" t="s">
        <v>16</v>
      </c>
      <c r="I14" s="120" t="s">
        <v>15</v>
      </c>
      <c r="J14" s="120" t="s">
        <v>16</v>
      </c>
      <c r="K14" s="120" t="s">
        <v>15</v>
      </c>
      <c r="L14" s="120" t="s">
        <v>16</v>
      </c>
      <c r="M14" s="121" t="s">
        <v>15</v>
      </c>
      <c r="N14" s="121" t="s">
        <v>16</v>
      </c>
      <c r="O14" s="122"/>
      <c r="P14" s="122" t="s">
        <v>15</v>
      </c>
      <c r="Q14" s="123" t="s">
        <v>16</v>
      </c>
      <c r="R14" s="333"/>
    </row>
    <row r="15" spans="1:18">
      <c r="A15" s="244"/>
      <c r="B15" s="247"/>
      <c r="C15" s="101"/>
      <c r="D15" s="97"/>
      <c r="E15" s="97"/>
      <c r="F15" s="101"/>
      <c r="G15" s="13"/>
      <c r="H15" s="13"/>
      <c r="I15" s="3"/>
      <c r="J15" s="5"/>
      <c r="K15" s="54"/>
      <c r="L15" s="7"/>
      <c r="M15" s="8"/>
      <c r="N15" s="8"/>
      <c r="O15" s="28"/>
      <c r="P15" s="29"/>
      <c r="Q15" s="60"/>
      <c r="R15" s="333"/>
    </row>
    <row r="16" spans="1:18">
      <c r="A16" s="244"/>
      <c r="B16" s="247"/>
      <c r="C16" s="101" t="s">
        <v>17</v>
      </c>
      <c r="D16" s="98">
        <v>5</v>
      </c>
      <c r="E16" s="98"/>
      <c r="F16" s="101" t="s">
        <v>17</v>
      </c>
      <c r="G16" s="57">
        <v>965</v>
      </c>
      <c r="H16" s="57">
        <v>1033</v>
      </c>
      <c r="I16" s="55">
        <v>1368</v>
      </c>
      <c r="J16" s="55">
        <v>1518</v>
      </c>
      <c r="K16" s="55">
        <v>1155</v>
      </c>
      <c r="L16" s="55">
        <v>1208</v>
      </c>
      <c r="M16" s="9">
        <v>1368</v>
      </c>
      <c r="N16" s="9">
        <v>1608</v>
      </c>
      <c r="O16" s="109" t="s">
        <v>17</v>
      </c>
      <c r="P16" s="32">
        <f>G16*(1+$O$5)</f>
        <v>993.95</v>
      </c>
      <c r="Q16" s="61">
        <f>H16*(1+$O$5)</f>
        <v>1063.99</v>
      </c>
      <c r="R16" s="333">
        <f>D16*P16</f>
        <v>4969.75</v>
      </c>
    </row>
    <row r="17" spans="1:18">
      <c r="A17" s="244"/>
      <c r="B17" s="247"/>
      <c r="C17" s="101" t="s">
        <v>18</v>
      </c>
      <c r="D17" s="98"/>
      <c r="E17" s="98"/>
      <c r="F17" s="101" t="s">
        <v>18</v>
      </c>
      <c r="G17" s="57">
        <v>1033</v>
      </c>
      <c r="H17" s="57">
        <v>1102</v>
      </c>
      <c r="I17" s="55">
        <v>1368</v>
      </c>
      <c r="J17" s="55">
        <v>1518</v>
      </c>
      <c r="K17" s="55">
        <v>1155</v>
      </c>
      <c r="L17" s="55">
        <v>1208</v>
      </c>
      <c r="M17" s="9">
        <v>1368</v>
      </c>
      <c r="N17" s="9">
        <v>1608</v>
      </c>
      <c r="O17" s="109" t="s">
        <v>18</v>
      </c>
      <c r="P17" s="32">
        <f t="shared" ref="P17:P19" si="2">G17*(1+$O$5)</f>
        <v>1063.99</v>
      </c>
      <c r="Q17" s="61">
        <f t="shared" ref="Q17:Q19" si="3">H17*(1+$O$5)</f>
        <v>1135.06</v>
      </c>
      <c r="R17" s="333"/>
    </row>
    <row r="18" spans="1:18">
      <c r="A18" s="244"/>
      <c r="B18" s="247"/>
      <c r="C18" s="101" t="s">
        <v>19</v>
      </c>
      <c r="D18" s="98">
        <v>1</v>
      </c>
      <c r="E18" s="98"/>
      <c r="F18" s="101" t="s">
        <v>19</v>
      </c>
      <c r="G18" s="57">
        <v>1033</v>
      </c>
      <c r="H18" s="57">
        <v>1102</v>
      </c>
      <c r="I18" s="55">
        <v>1368</v>
      </c>
      <c r="J18" s="55">
        <v>1518</v>
      </c>
      <c r="K18" s="55">
        <v>1365</v>
      </c>
      <c r="L18" s="55">
        <v>1575</v>
      </c>
      <c r="M18" s="9">
        <v>1368</v>
      </c>
      <c r="N18" s="9">
        <v>1608</v>
      </c>
      <c r="O18" s="109" t="s">
        <v>19</v>
      </c>
      <c r="P18" s="32">
        <f t="shared" si="2"/>
        <v>1063.99</v>
      </c>
      <c r="Q18" s="61">
        <f t="shared" si="3"/>
        <v>1135.06</v>
      </c>
      <c r="R18" s="333">
        <f t="shared" ref="R18:R20" si="4">D18*P18</f>
        <v>1063.99</v>
      </c>
    </row>
    <row r="19" spans="1:18">
      <c r="A19" s="244"/>
      <c r="B19" s="247"/>
      <c r="C19" s="101" t="s">
        <v>20</v>
      </c>
      <c r="D19" s="98">
        <v>5</v>
      </c>
      <c r="E19" s="98">
        <v>2</v>
      </c>
      <c r="F19" s="101" t="s">
        <v>20</v>
      </c>
      <c r="G19" s="57">
        <v>1102</v>
      </c>
      <c r="H19" s="59">
        <v>2202</v>
      </c>
      <c r="I19" s="4">
        <v>1518</v>
      </c>
      <c r="J19" s="55">
        <v>1900</v>
      </c>
      <c r="K19" s="55">
        <v>2100</v>
      </c>
      <c r="L19" s="55">
        <v>2205</v>
      </c>
      <c r="M19" s="9">
        <v>1488</v>
      </c>
      <c r="N19" s="9">
        <v>1764</v>
      </c>
      <c r="O19" s="109" t="s">
        <v>20</v>
      </c>
      <c r="P19" s="32">
        <f t="shared" si="2"/>
        <v>1135.06</v>
      </c>
      <c r="Q19" s="61">
        <f t="shared" si="3"/>
        <v>2268.06</v>
      </c>
      <c r="R19" s="333">
        <f>D19*P19+E19*Q19</f>
        <v>10211.419999999998</v>
      </c>
    </row>
    <row r="20" spans="1:18" ht="3.75" customHeight="1">
      <c r="A20" s="244"/>
      <c r="B20" s="247"/>
      <c r="C20" s="102"/>
      <c r="D20" s="100"/>
      <c r="E20" s="100"/>
      <c r="F20" s="82"/>
      <c r="G20" s="82"/>
      <c r="H20" s="82"/>
      <c r="I20" s="83"/>
      <c r="J20" s="5"/>
      <c r="K20" s="83"/>
      <c r="L20" s="83"/>
      <c r="M20" s="77"/>
      <c r="N20" s="8"/>
      <c r="O20" s="110"/>
      <c r="P20" s="84"/>
      <c r="Q20" s="85"/>
      <c r="R20" s="333">
        <f t="shared" si="4"/>
        <v>0</v>
      </c>
    </row>
    <row r="21" spans="1:18" ht="11.25" customHeight="1" thickBot="1">
      <c r="A21" s="244"/>
      <c r="B21" s="247"/>
      <c r="C21" s="103"/>
      <c r="D21" s="99"/>
      <c r="E21" s="99"/>
      <c r="F21" s="80"/>
      <c r="G21" s="80"/>
      <c r="H21" s="80"/>
      <c r="I21" s="86"/>
      <c r="J21" s="6"/>
      <c r="K21" s="86"/>
      <c r="L21" s="86"/>
      <c r="M21" s="79"/>
      <c r="N21" s="79"/>
      <c r="O21" s="111"/>
      <c r="P21" s="81"/>
      <c r="Q21" s="87"/>
      <c r="R21" s="333"/>
    </row>
    <row r="22" spans="1:18" ht="15.75" thickBot="1">
      <c r="A22" s="244"/>
      <c r="B22" s="247"/>
      <c r="C22" s="298" t="s">
        <v>21</v>
      </c>
      <c r="D22" s="299"/>
      <c r="E22" s="300"/>
      <c r="F22" s="236" t="s">
        <v>21</v>
      </c>
      <c r="G22" s="237"/>
      <c r="H22" s="238"/>
      <c r="I22" s="239" t="s">
        <v>21</v>
      </c>
      <c r="J22" s="240"/>
      <c r="K22" s="239" t="s">
        <v>21</v>
      </c>
      <c r="L22" s="240"/>
      <c r="M22" s="241" t="s">
        <v>21</v>
      </c>
      <c r="N22" s="242"/>
      <c r="O22" s="171" t="s">
        <v>21</v>
      </c>
      <c r="P22" s="172"/>
      <c r="Q22" s="172"/>
      <c r="R22" s="333"/>
    </row>
    <row r="23" spans="1:18" ht="24.75" thickBot="1">
      <c r="A23" s="244"/>
      <c r="B23" s="247"/>
      <c r="C23" s="103"/>
      <c r="D23" s="119" t="s">
        <v>15</v>
      </c>
      <c r="E23" s="119" t="s">
        <v>16</v>
      </c>
      <c r="F23" s="119"/>
      <c r="G23" s="119" t="s">
        <v>15</v>
      </c>
      <c r="H23" s="119" t="s">
        <v>16</v>
      </c>
      <c r="I23" s="120" t="s">
        <v>15</v>
      </c>
      <c r="J23" s="120" t="s">
        <v>16</v>
      </c>
      <c r="K23" s="120" t="s">
        <v>15</v>
      </c>
      <c r="L23" s="120" t="s">
        <v>16</v>
      </c>
      <c r="M23" s="121" t="s">
        <v>15</v>
      </c>
      <c r="N23" s="121" t="s">
        <v>16</v>
      </c>
      <c r="O23" s="122"/>
      <c r="P23" s="122" t="s">
        <v>15</v>
      </c>
      <c r="Q23" s="123" t="s">
        <v>16</v>
      </c>
      <c r="R23" s="333"/>
    </row>
    <row r="24" spans="1:18">
      <c r="A24" s="244"/>
      <c r="B24" s="247"/>
      <c r="C24" s="101"/>
      <c r="D24" s="96"/>
      <c r="E24" s="97"/>
      <c r="F24" s="101"/>
      <c r="G24" s="58"/>
      <c r="H24" s="13"/>
      <c r="I24" s="7"/>
      <c r="J24" s="7"/>
      <c r="K24" s="54"/>
      <c r="L24" s="54"/>
      <c r="M24" s="8"/>
      <c r="N24" s="8"/>
      <c r="O24" s="109"/>
      <c r="P24" s="33"/>
      <c r="Q24" s="60"/>
      <c r="R24" s="333"/>
    </row>
    <row r="25" spans="1:18">
      <c r="A25" s="244"/>
      <c r="B25" s="247"/>
      <c r="C25" s="101" t="s">
        <v>22</v>
      </c>
      <c r="D25" s="98"/>
      <c r="E25" s="98"/>
      <c r="F25" s="101" t="s">
        <v>22</v>
      </c>
      <c r="G25" s="57">
        <v>1102</v>
      </c>
      <c r="H25" s="59">
        <v>1359</v>
      </c>
      <c r="I25" s="55">
        <v>1326</v>
      </c>
      <c r="J25" s="55">
        <v>1552</v>
      </c>
      <c r="K25" s="55">
        <v>2100</v>
      </c>
      <c r="L25" s="55">
        <v>2205</v>
      </c>
      <c r="M25" s="9">
        <v>1488</v>
      </c>
      <c r="N25" s="9">
        <v>2256</v>
      </c>
      <c r="O25" s="109" t="s">
        <v>22</v>
      </c>
      <c r="P25" s="32">
        <f>G25*(1+$O$5)</f>
        <v>1135.06</v>
      </c>
      <c r="Q25" s="61">
        <f>H25*(1+$O$5)</f>
        <v>1399.77</v>
      </c>
      <c r="R25" s="333"/>
    </row>
    <row r="26" spans="1:18">
      <c r="A26" s="244"/>
      <c r="B26" s="247"/>
      <c r="C26" s="101" t="s">
        <v>23</v>
      </c>
      <c r="D26" s="98"/>
      <c r="E26" s="98"/>
      <c r="F26" s="101" t="s">
        <v>23</v>
      </c>
      <c r="G26" s="59">
        <v>1170</v>
      </c>
      <c r="H26" s="59">
        <v>1446</v>
      </c>
      <c r="I26" s="55">
        <v>1442</v>
      </c>
      <c r="J26" s="55">
        <v>1668</v>
      </c>
      <c r="K26" s="55">
        <v>2100</v>
      </c>
      <c r="L26" s="55">
        <v>2205</v>
      </c>
      <c r="M26" s="9">
        <v>1488</v>
      </c>
      <c r="N26" s="9">
        <v>2256</v>
      </c>
      <c r="O26" s="109" t="s">
        <v>23</v>
      </c>
      <c r="P26" s="32">
        <f t="shared" ref="P26:Q30" si="5">G26*(1+$O$5)</f>
        <v>1205.1000000000001</v>
      </c>
      <c r="Q26" s="61">
        <f t="shared" si="5"/>
        <v>1489.38</v>
      </c>
      <c r="R26" s="333"/>
    </row>
    <row r="27" spans="1:18">
      <c r="A27" s="244"/>
      <c r="B27" s="247"/>
      <c r="C27" s="101" t="s">
        <v>24</v>
      </c>
      <c r="D27" s="98"/>
      <c r="E27" s="98"/>
      <c r="F27" s="101" t="s">
        <v>24</v>
      </c>
      <c r="G27" s="59">
        <v>1446</v>
      </c>
      <c r="H27" s="59">
        <v>1789</v>
      </c>
      <c r="I27" s="55">
        <v>1668</v>
      </c>
      <c r="J27" s="55">
        <v>1972</v>
      </c>
      <c r="K27" s="55">
        <v>1890</v>
      </c>
      <c r="L27" s="55">
        <v>1995</v>
      </c>
      <c r="M27" s="9">
        <v>2076</v>
      </c>
      <c r="N27" s="9">
        <v>2340</v>
      </c>
      <c r="O27" s="109" t="s">
        <v>24</v>
      </c>
      <c r="P27" s="32">
        <f t="shared" si="5"/>
        <v>1489.38</v>
      </c>
      <c r="Q27" s="61">
        <f t="shared" si="5"/>
        <v>1842.67</v>
      </c>
      <c r="R27" s="333"/>
    </row>
    <row r="28" spans="1:18">
      <c r="A28" s="244"/>
      <c r="B28" s="247"/>
      <c r="C28" s="101" t="s">
        <v>25</v>
      </c>
      <c r="D28" s="98"/>
      <c r="E28" s="98"/>
      <c r="F28" s="101" t="s">
        <v>25</v>
      </c>
      <c r="G28" s="59">
        <v>1515</v>
      </c>
      <c r="H28" s="59">
        <v>1789</v>
      </c>
      <c r="I28" s="55">
        <v>1668</v>
      </c>
      <c r="J28" s="55">
        <v>1972</v>
      </c>
      <c r="K28" s="55">
        <v>1890</v>
      </c>
      <c r="L28" s="55">
        <v>1995</v>
      </c>
      <c r="M28" s="9">
        <v>2076</v>
      </c>
      <c r="N28" s="9">
        <v>2340</v>
      </c>
      <c r="O28" s="109" t="s">
        <v>25</v>
      </c>
      <c r="P28" s="32">
        <f t="shared" si="5"/>
        <v>1560.45</v>
      </c>
      <c r="Q28" s="61">
        <f t="shared" si="5"/>
        <v>1842.67</v>
      </c>
      <c r="R28" s="333"/>
    </row>
    <row r="29" spans="1:18">
      <c r="A29" s="244"/>
      <c r="B29" s="247"/>
      <c r="C29" s="101" t="s">
        <v>26</v>
      </c>
      <c r="D29" s="98"/>
      <c r="E29" s="98"/>
      <c r="F29" s="101" t="s">
        <v>26</v>
      </c>
      <c r="G29" s="59">
        <v>1789</v>
      </c>
      <c r="H29" s="59">
        <v>2754</v>
      </c>
      <c r="I29" s="55">
        <v>1896</v>
      </c>
      <c r="J29" s="55">
        <v>2394</v>
      </c>
      <c r="K29" s="55">
        <v>1995</v>
      </c>
      <c r="L29" s="55">
        <v>2100</v>
      </c>
      <c r="M29" s="9">
        <v>2160</v>
      </c>
      <c r="N29" s="9">
        <v>2400</v>
      </c>
      <c r="O29" s="109" t="s">
        <v>26</v>
      </c>
      <c r="P29" s="32">
        <f t="shared" si="5"/>
        <v>1842.67</v>
      </c>
      <c r="Q29" s="61">
        <f t="shared" si="5"/>
        <v>2836.62</v>
      </c>
      <c r="R29" s="333"/>
    </row>
    <row r="30" spans="1:18">
      <c r="A30" s="244"/>
      <c r="B30" s="247"/>
      <c r="C30" s="101" t="s">
        <v>27</v>
      </c>
      <c r="D30" s="98">
        <v>4</v>
      </c>
      <c r="E30" s="98">
        <v>1</v>
      </c>
      <c r="F30" s="101" t="s">
        <v>27</v>
      </c>
      <c r="G30" s="59">
        <v>2064</v>
      </c>
      <c r="H30" s="59">
        <v>2754</v>
      </c>
      <c r="I30" s="55">
        <v>1896</v>
      </c>
      <c r="J30" s="55">
        <v>2394</v>
      </c>
      <c r="K30" s="55">
        <v>1995</v>
      </c>
      <c r="L30" s="55">
        <v>2100</v>
      </c>
      <c r="M30" s="9">
        <v>2160</v>
      </c>
      <c r="N30" s="9">
        <v>2400</v>
      </c>
      <c r="O30" s="109" t="s">
        <v>27</v>
      </c>
      <c r="P30" s="32">
        <f t="shared" si="5"/>
        <v>2125.92</v>
      </c>
      <c r="Q30" s="61">
        <f t="shared" si="5"/>
        <v>2836.62</v>
      </c>
      <c r="R30" s="333">
        <f>D30*P30+E30*Q30</f>
        <v>11340.3</v>
      </c>
    </row>
    <row r="31" spans="1:18" ht="12.75" customHeight="1" thickBot="1">
      <c r="A31" s="244"/>
      <c r="B31" s="247"/>
      <c r="C31" s="103"/>
      <c r="D31" s="99"/>
      <c r="E31" s="99"/>
      <c r="F31" s="103"/>
      <c r="G31" s="80"/>
      <c r="H31" s="80"/>
      <c r="I31" s="86"/>
      <c r="J31" s="86"/>
      <c r="K31" s="86"/>
      <c r="L31" s="86"/>
      <c r="M31" s="79"/>
      <c r="N31" s="79"/>
      <c r="O31" s="111"/>
      <c r="P31" s="81"/>
      <c r="Q31" s="87"/>
      <c r="R31" s="333"/>
    </row>
    <row r="32" spans="1:18" ht="15.75" thickBot="1">
      <c r="A32" s="244"/>
      <c r="B32" s="247"/>
      <c r="C32" s="104" t="s">
        <v>28</v>
      </c>
      <c r="D32" s="35"/>
      <c r="E32" s="36"/>
      <c r="F32" s="236" t="s">
        <v>28</v>
      </c>
      <c r="G32" s="237"/>
      <c r="H32" s="238"/>
      <c r="I32" s="239" t="s">
        <v>28</v>
      </c>
      <c r="J32" s="240"/>
      <c r="K32" s="239" t="s">
        <v>28</v>
      </c>
      <c r="L32" s="240"/>
      <c r="M32" s="241" t="s">
        <v>28</v>
      </c>
      <c r="N32" s="242"/>
      <c r="O32" s="171" t="s">
        <v>28</v>
      </c>
      <c r="P32" s="172"/>
      <c r="Q32" s="172"/>
      <c r="R32" s="333"/>
    </row>
    <row r="33" spans="1:18" ht="24.75" thickBot="1">
      <c r="A33" s="244"/>
      <c r="B33" s="247"/>
      <c r="C33" s="103"/>
      <c r="D33" s="119" t="s">
        <v>15</v>
      </c>
      <c r="E33" s="119" t="s">
        <v>16</v>
      </c>
      <c r="F33" s="119"/>
      <c r="G33" s="119" t="s">
        <v>15</v>
      </c>
      <c r="H33" s="119" t="s">
        <v>16</v>
      </c>
      <c r="I33" s="120" t="s">
        <v>15</v>
      </c>
      <c r="J33" s="120" t="s">
        <v>16</v>
      </c>
      <c r="K33" s="120" t="s">
        <v>15</v>
      </c>
      <c r="L33" s="120" t="s">
        <v>16</v>
      </c>
      <c r="M33" s="121" t="s">
        <v>15</v>
      </c>
      <c r="N33" s="121" t="s">
        <v>16</v>
      </c>
      <c r="O33" s="122"/>
      <c r="P33" s="122" t="s">
        <v>15</v>
      </c>
      <c r="Q33" s="123" t="s">
        <v>16</v>
      </c>
      <c r="R33" s="333"/>
    </row>
    <row r="34" spans="1:18">
      <c r="A34" s="244"/>
      <c r="B34" s="247"/>
      <c r="C34" s="101"/>
      <c r="D34" s="97"/>
      <c r="E34" s="97"/>
      <c r="F34" s="101"/>
      <c r="G34" s="13"/>
      <c r="H34" s="13"/>
      <c r="I34" s="7"/>
      <c r="J34" s="54"/>
      <c r="K34" s="7"/>
      <c r="L34" s="7"/>
      <c r="M34" s="8"/>
      <c r="N34" s="8"/>
      <c r="O34" s="109"/>
      <c r="P34" s="29"/>
      <c r="Q34" s="60"/>
      <c r="R34" s="333"/>
    </row>
    <row r="35" spans="1:18">
      <c r="A35" s="244"/>
      <c r="B35" s="247"/>
      <c r="C35" s="101" t="s">
        <v>29</v>
      </c>
      <c r="D35" s="98"/>
      <c r="E35" s="98"/>
      <c r="F35" s="101" t="s">
        <v>29</v>
      </c>
      <c r="G35" s="59">
        <v>1653</v>
      </c>
      <c r="H35" s="59">
        <v>1927</v>
      </c>
      <c r="I35" s="55">
        <v>1552</v>
      </c>
      <c r="J35" s="55">
        <v>2086</v>
      </c>
      <c r="K35" s="55">
        <v>2153</v>
      </c>
      <c r="L35" s="55">
        <v>2258</v>
      </c>
      <c r="M35" s="9">
        <v>2460</v>
      </c>
      <c r="N35" s="9">
        <v>2556</v>
      </c>
      <c r="O35" s="109" t="s">
        <v>29</v>
      </c>
      <c r="P35" s="52">
        <f>G35*(1+$O$5)</f>
        <v>1702.5900000000001</v>
      </c>
      <c r="Q35" s="62">
        <f>H35*(1+$O$5)</f>
        <v>1984.81</v>
      </c>
      <c r="R35" s="333"/>
    </row>
    <row r="36" spans="1:18">
      <c r="A36" s="244"/>
      <c r="B36" s="247"/>
      <c r="C36" s="101" t="s">
        <v>30</v>
      </c>
      <c r="D36" s="98"/>
      <c r="E36" s="98"/>
      <c r="F36" s="101" t="s">
        <v>30</v>
      </c>
      <c r="G36" s="59">
        <v>1927</v>
      </c>
      <c r="H36" s="59">
        <v>2202</v>
      </c>
      <c r="I36" s="55">
        <v>1668</v>
      </c>
      <c r="J36" s="55">
        <v>2204</v>
      </c>
      <c r="K36" s="55">
        <v>2153</v>
      </c>
      <c r="L36" s="55">
        <v>2258</v>
      </c>
      <c r="M36" s="9">
        <v>2460</v>
      </c>
      <c r="N36" s="9">
        <v>2556</v>
      </c>
      <c r="O36" s="109" t="s">
        <v>30</v>
      </c>
      <c r="P36" s="52">
        <f t="shared" ref="P36:Q38" si="6">G36*(1+$O$5)</f>
        <v>1984.81</v>
      </c>
      <c r="Q36" s="62">
        <f t="shared" si="6"/>
        <v>2268.06</v>
      </c>
      <c r="R36" s="333"/>
    </row>
    <row r="37" spans="1:18">
      <c r="A37" s="244"/>
      <c r="B37" s="247"/>
      <c r="C37" s="101" t="s">
        <v>31</v>
      </c>
      <c r="D37" s="98"/>
      <c r="E37" s="98"/>
      <c r="F37" s="101" t="s">
        <v>31</v>
      </c>
      <c r="G37" s="59">
        <v>2202</v>
      </c>
      <c r="H37" s="59">
        <v>2616</v>
      </c>
      <c r="I37" s="55">
        <v>1896</v>
      </c>
      <c r="J37" s="55">
        <v>2660</v>
      </c>
      <c r="K37" s="55">
        <v>2153</v>
      </c>
      <c r="L37" s="55">
        <v>2258</v>
      </c>
      <c r="M37" s="9">
        <v>2592</v>
      </c>
      <c r="N37" s="9">
        <v>2736</v>
      </c>
      <c r="O37" s="109" t="s">
        <v>31</v>
      </c>
      <c r="P37" s="52">
        <f t="shared" si="6"/>
        <v>2268.06</v>
      </c>
      <c r="Q37" s="62">
        <f t="shared" si="6"/>
        <v>2694.48</v>
      </c>
      <c r="R37" s="333"/>
    </row>
    <row r="38" spans="1:18">
      <c r="A38" s="244"/>
      <c r="B38" s="247"/>
      <c r="C38" s="101" t="s">
        <v>32</v>
      </c>
      <c r="D38" s="98"/>
      <c r="E38" s="98"/>
      <c r="F38" s="101" t="s">
        <v>32</v>
      </c>
      <c r="G38" s="59">
        <v>2891</v>
      </c>
      <c r="H38" s="59">
        <v>3717</v>
      </c>
      <c r="I38" s="55">
        <v>2510</v>
      </c>
      <c r="J38" s="55">
        <v>3472</v>
      </c>
      <c r="K38" s="55">
        <v>2415</v>
      </c>
      <c r="L38" s="55">
        <v>2625</v>
      </c>
      <c r="M38" s="9">
        <v>2736</v>
      </c>
      <c r="N38" s="9">
        <v>3072</v>
      </c>
      <c r="O38" s="109" t="s">
        <v>32</v>
      </c>
      <c r="P38" s="52">
        <f t="shared" si="6"/>
        <v>2977.73</v>
      </c>
      <c r="Q38" s="62">
        <f t="shared" si="6"/>
        <v>3828.51</v>
      </c>
      <c r="R38" s="333"/>
    </row>
    <row r="39" spans="1:18">
      <c r="A39" s="244"/>
      <c r="B39" s="247"/>
      <c r="C39" s="101" t="s">
        <v>33</v>
      </c>
      <c r="D39" s="98">
        <v>1</v>
      </c>
      <c r="E39" s="98"/>
      <c r="F39" s="101" t="s">
        <v>33</v>
      </c>
      <c r="G39" s="59">
        <v>3029</v>
      </c>
      <c r="H39" s="59">
        <v>3855</v>
      </c>
      <c r="I39" s="55">
        <v>2510</v>
      </c>
      <c r="J39" s="55">
        <v>3472</v>
      </c>
      <c r="K39" s="55">
        <v>2415</v>
      </c>
      <c r="L39" s="55">
        <v>2625</v>
      </c>
      <c r="M39" s="9">
        <v>2736</v>
      </c>
      <c r="N39" s="9">
        <v>3072</v>
      </c>
      <c r="O39" s="109" t="s">
        <v>33</v>
      </c>
      <c r="P39" s="52">
        <f>G39*(1+$O$5)</f>
        <v>3119.87</v>
      </c>
      <c r="Q39" s="62">
        <f>H39*(1+$O$5)</f>
        <v>3970.65</v>
      </c>
      <c r="R39" s="333">
        <f t="shared" ref="R39:R68" si="7">D39*P39+E39*Q39</f>
        <v>3119.87</v>
      </c>
    </row>
    <row r="40" spans="1:18" ht="15.75" thickBot="1">
      <c r="A40" s="245"/>
      <c r="B40" s="248"/>
      <c r="C40" s="80"/>
      <c r="D40" s="99"/>
      <c r="E40" s="99"/>
      <c r="F40" s="103"/>
      <c r="G40" s="80"/>
      <c r="H40" s="80"/>
      <c r="I40" s="86"/>
      <c r="J40" s="86"/>
      <c r="K40" s="10"/>
      <c r="L40" s="10"/>
      <c r="M40" s="79"/>
      <c r="N40" s="79"/>
      <c r="O40" s="111"/>
      <c r="P40" s="81"/>
      <c r="Q40" s="87"/>
      <c r="R40" s="333"/>
    </row>
    <row r="41" spans="1:18" ht="15" customHeight="1">
      <c r="A41" s="188" t="s">
        <v>143</v>
      </c>
      <c r="B41" s="216" t="s">
        <v>37</v>
      </c>
      <c r="C41" s="45"/>
      <c r="D41" s="46"/>
      <c r="E41" s="47"/>
      <c r="F41" s="218">
        <v>1722</v>
      </c>
      <c r="G41" s="219"/>
      <c r="H41" s="220"/>
      <c r="I41" s="224">
        <v>720</v>
      </c>
      <c r="J41" s="225"/>
      <c r="K41" s="228">
        <v>1155</v>
      </c>
      <c r="L41" s="229"/>
      <c r="M41" s="232">
        <v>1488</v>
      </c>
      <c r="N41" s="233"/>
      <c r="O41" s="173">
        <f>F41*(1+$O$5)</f>
        <v>1773.66</v>
      </c>
      <c r="P41" s="174"/>
      <c r="Q41" s="175"/>
      <c r="R41" s="333"/>
    </row>
    <row r="42" spans="1:18" ht="65.25" customHeight="1" thickBot="1">
      <c r="A42" s="190"/>
      <c r="B42" s="217"/>
      <c r="C42" s="48"/>
      <c r="D42" s="49"/>
      <c r="E42" s="50"/>
      <c r="F42" s="221"/>
      <c r="G42" s="222"/>
      <c r="H42" s="223"/>
      <c r="I42" s="226">
        <v>1178</v>
      </c>
      <c r="J42" s="227"/>
      <c r="K42" s="230"/>
      <c r="L42" s="231"/>
      <c r="M42" s="234"/>
      <c r="N42" s="235"/>
      <c r="O42" s="176"/>
      <c r="P42" s="177"/>
      <c r="Q42" s="178"/>
      <c r="R42" s="333"/>
    </row>
    <row r="43" spans="1:18" ht="36" customHeight="1" thickBot="1">
      <c r="A43" s="188" t="s">
        <v>144</v>
      </c>
      <c r="B43" s="117" t="s">
        <v>39</v>
      </c>
      <c r="C43" s="179" t="s">
        <v>14</v>
      </c>
      <c r="D43" s="180"/>
      <c r="E43" s="181"/>
      <c r="F43" s="179" t="s">
        <v>14</v>
      </c>
      <c r="G43" s="180"/>
      <c r="H43" s="181"/>
      <c r="I43" s="182" t="s">
        <v>14</v>
      </c>
      <c r="J43" s="183"/>
      <c r="K43" s="184" t="s">
        <v>14</v>
      </c>
      <c r="L43" s="185"/>
      <c r="M43" s="186" t="s">
        <v>14</v>
      </c>
      <c r="N43" s="187"/>
      <c r="O43" s="167" t="s">
        <v>14</v>
      </c>
      <c r="P43" s="168"/>
      <c r="Q43" s="168"/>
      <c r="R43" s="333"/>
    </row>
    <row r="44" spans="1:18" ht="24.75" thickBot="1">
      <c r="A44" s="189"/>
      <c r="B44" s="117" t="s">
        <v>40</v>
      </c>
      <c r="C44" s="22"/>
      <c r="D44" s="119" t="s">
        <v>15</v>
      </c>
      <c r="E44" s="119" t="s">
        <v>16</v>
      </c>
      <c r="F44" s="124"/>
      <c r="G44" s="119" t="s">
        <v>15</v>
      </c>
      <c r="H44" s="119" t="s">
        <v>16</v>
      </c>
      <c r="I44" s="125" t="s">
        <v>15</v>
      </c>
      <c r="J44" s="125" t="s">
        <v>16</v>
      </c>
      <c r="K44" s="120" t="s">
        <v>15</v>
      </c>
      <c r="L44" s="120" t="s">
        <v>16</v>
      </c>
      <c r="M44" s="121" t="s">
        <v>15</v>
      </c>
      <c r="N44" s="121" t="s">
        <v>16</v>
      </c>
      <c r="O44" s="126"/>
      <c r="P44" s="122" t="s">
        <v>15</v>
      </c>
      <c r="Q44" s="123" t="s">
        <v>16</v>
      </c>
      <c r="R44" s="333"/>
    </row>
    <row r="45" spans="1:18" ht="14.25" customHeight="1" thickBot="1">
      <c r="A45" s="189"/>
      <c r="B45" s="117" t="s">
        <v>41</v>
      </c>
      <c r="C45" s="105" t="s">
        <v>43</v>
      </c>
      <c r="D45" s="95"/>
      <c r="E45" s="95"/>
      <c r="F45" s="105" t="s">
        <v>43</v>
      </c>
      <c r="G45" s="24">
        <v>1377</v>
      </c>
      <c r="H45" s="24">
        <v>1515</v>
      </c>
      <c r="I45" s="51">
        <v>1368</v>
      </c>
      <c r="J45" s="51">
        <v>1668</v>
      </c>
      <c r="K45" s="41">
        <v>1365</v>
      </c>
      <c r="L45" s="41">
        <v>1575</v>
      </c>
      <c r="M45" s="16">
        <v>1800</v>
      </c>
      <c r="N45" s="16">
        <v>1812</v>
      </c>
      <c r="O45" s="107" t="s">
        <v>43</v>
      </c>
      <c r="P45" s="30">
        <f>G45*(1+$O$5)</f>
        <v>1418.31</v>
      </c>
      <c r="Q45" s="63">
        <f>H45*(1+$O$5)</f>
        <v>1560.45</v>
      </c>
      <c r="R45" s="333"/>
    </row>
    <row r="46" spans="1:18" ht="90" thickBot="1">
      <c r="A46" s="189"/>
      <c r="B46" s="117" t="s">
        <v>42</v>
      </c>
      <c r="C46" s="105" t="s">
        <v>44</v>
      </c>
      <c r="D46" s="95"/>
      <c r="E46" s="95"/>
      <c r="F46" s="105" t="s">
        <v>44</v>
      </c>
      <c r="G46" s="127">
        <v>1515</v>
      </c>
      <c r="H46" s="127">
        <v>1653</v>
      </c>
      <c r="I46" s="128">
        <v>1368</v>
      </c>
      <c r="J46" s="128">
        <v>1668</v>
      </c>
      <c r="K46" s="129">
        <v>1365</v>
      </c>
      <c r="L46" s="129">
        <v>1575</v>
      </c>
      <c r="M46" s="130">
        <v>1800</v>
      </c>
      <c r="N46" s="130">
        <v>1812</v>
      </c>
      <c r="O46" s="107" t="s">
        <v>44</v>
      </c>
      <c r="P46" s="131">
        <f t="shared" ref="P46:Q48" si="8">G46*(1+$O$5)</f>
        <v>1560.45</v>
      </c>
      <c r="Q46" s="132">
        <f t="shared" si="8"/>
        <v>1702.5900000000001</v>
      </c>
      <c r="R46" s="333"/>
    </row>
    <row r="47" spans="1:18" ht="15.75" thickBot="1">
      <c r="A47" s="189"/>
      <c r="B47" s="117"/>
      <c r="C47" s="105" t="s">
        <v>45</v>
      </c>
      <c r="D47" s="95"/>
      <c r="E47" s="95"/>
      <c r="F47" s="105" t="s">
        <v>45</v>
      </c>
      <c r="G47" s="24">
        <v>1789</v>
      </c>
      <c r="H47" s="24">
        <v>1927</v>
      </c>
      <c r="I47" s="51">
        <v>1596</v>
      </c>
      <c r="J47" s="51">
        <v>1972</v>
      </c>
      <c r="K47" s="41">
        <v>1365</v>
      </c>
      <c r="L47" s="6">
        <v>1575</v>
      </c>
      <c r="M47" s="16">
        <v>1884</v>
      </c>
      <c r="N47" s="17">
        <v>1908</v>
      </c>
      <c r="O47" s="107" t="s">
        <v>45</v>
      </c>
      <c r="P47" s="30">
        <f t="shared" si="8"/>
        <v>1842.67</v>
      </c>
      <c r="Q47" s="63">
        <f t="shared" si="8"/>
        <v>1984.81</v>
      </c>
      <c r="R47" s="333"/>
    </row>
    <row r="48" spans="1:18" ht="15.75" thickBot="1">
      <c r="A48" s="189"/>
      <c r="B48" s="117"/>
      <c r="C48" s="105" t="s">
        <v>46</v>
      </c>
      <c r="D48" s="95">
        <f>16+18</f>
        <v>34</v>
      </c>
      <c r="E48" s="95"/>
      <c r="F48" s="105" t="s">
        <v>46</v>
      </c>
      <c r="G48" s="24">
        <v>2478</v>
      </c>
      <c r="H48" s="24">
        <v>3235</v>
      </c>
      <c r="I48" s="51">
        <v>2142</v>
      </c>
      <c r="J48" s="51">
        <v>2682</v>
      </c>
      <c r="K48" s="41">
        <v>1785</v>
      </c>
      <c r="L48" s="41">
        <v>2205</v>
      </c>
      <c r="M48" s="16">
        <v>1920</v>
      </c>
      <c r="N48" s="16">
        <v>2364</v>
      </c>
      <c r="O48" s="107" t="s">
        <v>46</v>
      </c>
      <c r="P48" s="30">
        <f t="shared" si="8"/>
        <v>2552.34</v>
      </c>
      <c r="Q48" s="63">
        <f t="shared" si="8"/>
        <v>3332.05</v>
      </c>
      <c r="R48" s="333">
        <f t="shared" si="7"/>
        <v>86779.56</v>
      </c>
    </row>
    <row r="49" spans="1:18" ht="15.75" thickBot="1">
      <c r="A49" s="189"/>
      <c r="B49" s="117"/>
      <c r="C49" s="179" t="s">
        <v>21</v>
      </c>
      <c r="D49" s="180"/>
      <c r="E49" s="181"/>
      <c r="F49" s="179" t="s">
        <v>21</v>
      </c>
      <c r="G49" s="180"/>
      <c r="H49" s="181"/>
      <c r="I49" s="182" t="s">
        <v>21</v>
      </c>
      <c r="J49" s="183"/>
      <c r="K49" s="184" t="s">
        <v>21</v>
      </c>
      <c r="L49" s="185"/>
      <c r="M49" s="186" t="s">
        <v>21</v>
      </c>
      <c r="N49" s="187"/>
      <c r="O49" s="167" t="s">
        <v>21</v>
      </c>
      <c r="P49" s="168"/>
      <c r="Q49" s="168"/>
      <c r="R49" s="333"/>
    </row>
    <row r="50" spans="1:18" ht="24.75" thickBot="1">
      <c r="A50" s="189"/>
      <c r="B50" s="117"/>
      <c r="C50" s="23"/>
      <c r="D50" s="119" t="s">
        <v>15</v>
      </c>
      <c r="E50" s="119" t="s">
        <v>16</v>
      </c>
      <c r="F50" s="124"/>
      <c r="G50" s="119" t="s">
        <v>15</v>
      </c>
      <c r="H50" s="119" t="s">
        <v>16</v>
      </c>
      <c r="I50" s="125" t="s">
        <v>15</v>
      </c>
      <c r="J50" s="125" t="s">
        <v>16</v>
      </c>
      <c r="K50" s="120" t="s">
        <v>15</v>
      </c>
      <c r="L50" s="120" t="s">
        <v>16</v>
      </c>
      <c r="M50" s="121" t="s">
        <v>15</v>
      </c>
      <c r="N50" s="121" t="s">
        <v>16</v>
      </c>
      <c r="O50" s="126"/>
      <c r="P50" s="122" t="s">
        <v>15</v>
      </c>
      <c r="Q50" s="123" t="s">
        <v>16</v>
      </c>
      <c r="R50" s="333"/>
    </row>
    <row r="51" spans="1:18" ht="15.75" thickBot="1">
      <c r="A51" s="189"/>
      <c r="B51" s="117"/>
      <c r="C51" s="105" t="s">
        <v>47</v>
      </c>
      <c r="D51" s="96"/>
      <c r="E51" s="96"/>
      <c r="F51" s="105" t="s">
        <v>47</v>
      </c>
      <c r="G51" s="25">
        <v>2202</v>
      </c>
      <c r="H51" s="25">
        <v>2891</v>
      </c>
      <c r="I51" s="2">
        <v>1776</v>
      </c>
      <c r="J51" s="2">
        <v>2500</v>
      </c>
      <c r="K51" s="18">
        <v>1785</v>
      </c>
      <c r="L51" s="18">
        <v>1995</v>
      </c>
      <c r="M51" s="19">
        <v>2280</v>
      </c>
      <c r="N51" s="19">
        <v>2304</v>
      </c>
      <c r="O51" s="107" t="s">
        <v>47</v>
      </c>
      <c r="P51" s="31">
        <f>G51*(1+$O$5)</f>
        <v>2268.06</v>
      </c>
      <c r="Q51" s="64">
        <f>H51*(1+$O$5)</f>
        <v>2977.73</v>
      </c>
      <c r="R51" s="333"/>
    </row>
    <row r="52" spans="1:18" ht="15.75" thickBot="1">
      <c r="A52" s="190"/>
      <c r="B52" s="118"/>
      <c r="C52" s="105" t="s">
        <v>48</v>
      </c>
      <c r="D52" s="95">
        <v>1</v>
      </c>
      <c r="E52" s="95"/>
      <c r="F52" s="105" t="s">
        <v>48</v>
      </c>
      <c r="G52" s="24">
        <v>2891</v>
      </c>
      <c r="H52" s="24">
        <v>4130</v>
      </c>
      <c r="I52" s="51">
        <v>2614</v>
      </c>
      <c r="J52" s="51">
        <v>3472</v>
      </c>
      <c r="K52" s="41">
        <v>2100</v>
      </c>
      <c r="L52" s="41">
        <v>2625</v>
      </c>
      <c r="M52" s="16">
        <v>2520</v>
      </c>
      <c r="N52" s="16">
        <v>3072</v>
      </c>
      <c r="O52" s="107" t="s">
        <v>48</v>
      </c>
      <c r="P52" s="31">
        <f>G52*(1+$O$5)</f>
        <v>2977.73</v>
      </c>
      <c r="Q52" s="64">
        <f>H52*(1+$O$5)</f>
        <v>4253.9000000000005</v>
      </c>
      <c r="R52" s="333">
        <f t="shared" si="7"/>
        <v>2977.73</v>
      </c>
    </row>
    <row r="53" spans="1:18" ht="39" customHeight="1" thickBot="1">
      <c r="A53" s="295" t="s">
        <v>145</v>
      </c>
      <c r="B53" s="118" t="s">
        <v>51</v>
      </c>
      <c r="C53" s="204"/>
      <c r="D53" s="205"/>
      <c r="E53" s="206"/>
      <c r="F53" s="207">
        <v>688</v>
      </c>
      <c r="G53" s="208"/>
      <c r="H53" s="209"/>
      <c r="I53" s="210">
        <v>492</v>
      </c>
      <c r="J53" s="211"/>
      <c r="K53" s="212">
        <v>578</v>
      </c>
      <c r="L53" s="213"/>
      <c r="M53" s="214">
        <v>312</v>
      </c>
      <c r="N53" s="215"/>
      <c r="O53" s="169">
        <f>F53*(1+$O$5)</f>
        <v>708.64</v>
      </c>
      <c r="P53" s="170"/>
      <c r="Q53" s="170"/>
      <c r="R53" s="333"/>
    </row>
    <row r="54" spans="1:18" ht="64.5" thickBot="1">
      <c r="A54" s="296"/>
      <c r="B54" s="117" t="s">
        <v>52</v>
      </c>
      <c r="C54" s="179" t="s">
        <v>151</v>
      </c>
      <c r="D54" s="180"/>
      <c r="E54" s="181"/>
      <c r="F54" s="179" t="s">
        <v>151</v>
      </c>
      <c r="G54" s="180"/>
      <c r="H54" s="181"/>
      <c r="I54" s="182" t="s">
        <v>53</v>
      </c>
      <c r="J54" s="183"/>
      <c r="K54" s="184" t="s">
        <v>53</v>
      </c>
      <c r="L54" s="185"/>
      <c r="M54" s="186" t="s">
        <v>53</v>
      </c>
      <c r="N54" s="187"/>
      <c r="O54" s="167" t="s">
        <v>151</v>
      </c>
      <c r="P54" s="168"/>
      <c r="Q54" s="168"/>
      <c r="R54" s="333"/>
    </row>
    <row r="55" spans="1:18" ht="77.25" customHeight="1" thickBot="1">
      <c r="A55" s="297" t="s">
        <v>146</v>
      </c>
      <c r="B55" s="117" t="s">
        <v>40</v>
      </c>
      <c r="C55" s="22"/>
      <c r="D55" s="119" t="s">
        <v>15</v>
      </c>
      <c r="E55" s="119" t="s">
        <v>16</v>
      </c>
      <c r="F55" s="124"/>
      <c r="G55" s="119" t="s">
        <v>15</v>
      </c>
      <c r="H55" s="119" t="s">
        <v>16</v>
      </c>
      <c r="I55" s="125" t="s">
        <v>15</v>
      </c>
      <c r="J55" s="125" t="s">
        <v>16</v>
      </c>
      <c r="K55" s="120" t="s">
        <v>15</v>
      </c>
      <c r="L55" s="120" t="s">
        <v>16</v>
      </c>
      <c r="M55" s="121" t="s">
        <v>15</v>
      </c>
      <c r="N55" s="121" t="s">
        <v>16</v>
      </c>
      <c r="O55" s="126"/>
      <c r="P55" s="122" t="s">
        <v>15</v>
      </c>
      <c r="Q55" s="123" t="s">
        <v>16</v>
      </c>
      <c r="R55" s="333"/>
    </row>
    <row r="56" spans="1:18" ht="15.75" thickBot="1">
      <c r="A56" s="297"/>
      <c r="B56" s="117" t="s">
        <v>41</v>
      </c>
      <c r="C56" s="105" t="s">
        <v>43</v>
      </c>
      <c r="D56" s="95"/>
      <c r="E56" s="95"/>
      <c r="F56" s="105" t="s">
        <v>43</v>
      </c>
      <c r="G56" s="24">
        <v>482</v>
      </c>
      <c r="H56" s="24">
        <v>620</v>
      </c>
      <c r="I56" s="14">
        <v>302</v>
      </c>
      <c r="J56" s="14">
        <v>486</v>
      </c>
      <c r="K56" s="6">
        <v>630</v>
      </c>
      <c r="L56" s="6">
        <v>735</v>
      </c>
      <c r="M56" s="17">
        <v>732</v>
      </c>
      <c r="N56" s="17">
        <v>864</v>
      </c>
      <c r="O56" s="107" t="s">
        <v>43</v>
      </c>
      <c r="P56" s="30">
        <f>G56*(1+$O$5)</f>
        <v>496.46000000000004</v>
      </c>
      <c r="Q56" s="63">
        <f>H56*(1+$O$5)</f>
        <v>638.6</v>
      </c>
      <c r="R56" s="333"/>
    </row>
    <row r="57" spans="1:18" ht="15.75" thickBot="1">
      <c r="A57" s="297"/>
      <c r="B57" s="117"/>
      <c r="C57" s="105" t="s">
        <v>44</v>
      </c>
      <c r="D57" s="95"/>
      <c r="E57" s="95"/>
      <c r="F57" s="105" t="s">
        <v>44</v>
      </c>
      <c r="G57" s="24">
        <v>550</v>
      </c>
      <c r="H57" s="24">
        <v>688</v>
      </c>
      <c r="I57" s="14">
        <v>302</v>
      </c>
      <c r="J57" s="14">
        <v>486</v>
      </c>
      <c r="K57" s="6">
        <v>630</v>
      </c>
      <c r="L57" s="6">
        <v>840</v>
      </c>
      <c r="M57" s="17">
        <v>732</v>
      </c>
      <c r="N57" s="17">
        <v>864</v>
      </c>
      <c r="O57" s="107" t="s">
        <v>44</v>
      </c>
      <c r="P57" s="30">
        <f t="shared" ref="P57:Q58" si="9">G57*(1+$O$5)</f>
        <v>566.5</v>
      </c>
      <c r="Q57" s="63">
        <f t="shared" si="9"/>
        <v>708.64</v>
      </c>
      <c r="R57" s="333"/>
    </row>
    <row r="58" spans="1:18" ht="15.75" thickBot="1">
      <c r="A58" s="297"/>
      <c r="B58" s="117"/>
      <c r="C58" s="105" t="s">
        <v>54</v>
      </c>
      <c r="D58" s="95"/>
      <c r="E58" s="95"/>
      <c r="F58" s="105" t="s">
        <v>54</v>
      </c>
      <c r="G58" s="24">
        <v>895</v>
      </c>
      <c r="H58" s="24">
        <v>965</v>
      </c>
      <c r="I58" s="14">
        <v>486</v>
      </c>
      <c r="J58" s="14">
        <v>852</v>
      </c>
      <c r="K58" s="6">
        <v>735</v>
      </c>
      <c r="L58" s="6">
        <v>840</v>
      </c>
      <c r="M58" s="17">
        <v>888</v>
      </c>
      <c r="N58" s="16">
        <v>1176</v>
      </c>
      <c r="O58" s="107" t="s">
        <v>54</v>
      </c>
      <c r="P58" s="30">
        <f t="shared" si="9"/>
        <v>921.85</v>
      </c>
      <c r="Q58" s="63">
        <f t="shared" si="9"/>
        <v>993.95</v>
      </c>
      <c r="R58" s="333"/>
    </row>
    <row r="59" spans="1:18" ht="15.75" thickBot="1">
      <c r="A59" s="297"/>
      <c r="B59" s="117"/>
      <c r="C59" s="179" t="s">
        <v>14</v>
      </c>
      <c r="D59" s="180"/>
      <c r="E59" s="181"/>
      <c r="F59" s="179" t="s">
        <v>14</v>
      </c>
      <c r="G59" s="180"/>
      <c r="H59" s="181"/>
      <c r="I59" s="182" t="s">
        <v>14</v>
      </c>
      <c r="J59" s="183"/>
      <c r="K59" s="184" t="s">
        <v>14</v>
      </c>
      <c r="L59" s="185"/>
      <c r="M59" s="186" t="s">
        <v>14</v>
      </c>
      <c r="N59" s="187"/>
      <c r="O59" s="167" t="s">
        <v>14</v>
      </c>
      <c r="P59" s="168"/>
      <c r="Q59" s="168"/>
      <c r="R59" s="333"/>
    </row>
    <row r="60" spans="1:18" ht="24.75" thickBot="1">
      <c r="A60" s="297"/>
      <c r="B60" s="117"/>
      <c r="C60" s="22"/>
      <c r="D60" s="119" t="s">
        <v>15</v>
      </c>
      <c r="E60" s="119" t="s">
        <v>16</v>
      </c>
      <c r="F60" s="124"/>
      <c r="G60" s="119" t="s">
        <v>15</v>
      </c>
      <c r="H60" s="119" t="s">
        <v>16</v>
      </c>
      <c r="I60" s="125" t="s">
        <v>15</v>
      </c>
      <c r="J60" s="125" t="s">
        <v>16</v>
      </c>
      <c r="K60" s="120" t="s">
        <v>15</v>
      </c>
      <c r="L60" s="120" t="s">
        <v>16</v>
      </c>
      <c r="M60" s="121" t="s">
        <v>15</v>
      </c>
      <c r="N60" s="121" t="s">
        <v>16</v>
      </c>
      <c r="O60" s="126"/>
      <c r="P60" s="122" t="s">
        <v>15</v>
      </c>
      <c r="Q60" s="123" t="s">
        <v>16</v>
      </c>
      <c r="R60" s="333"/>
    </row>
    <row r="61" spans="1:18" ht="15.75" thickBot="1">
      <c r="A61" s="297"/>
      <c r="B61" s="293"/>
      <c r="C61" s="105" t="s">
        <v>55</v>
      </c>
      <c r="D61" s="95"/>
      <c r="E61" s="95"/>
      <c r="F61" s="105" t="s">
        <v>55</v>
      </c>
      <c r="G61" s="24">
        <v>412</v>
      </c>
      <c r="H61" s="24">
        <v>550</v>
      </c>
      <c r="I61" s="14">
        <v>314</v>
      </c>
      <c r="J61" s="14">
        <v>466</v>
      </c>
      <c r="K61" s="6">
        <v>525</v>
      </c>
      <c r="L61" s="6">
        <v>630</v>
      </c>
      <c r="M61" s="17">
        <v>864</v>
      </c>
      <c r="N61" s="17">
        <v>900</v>
      </c>
      <c r="O61" s="107" t="s">
        <v>55</v>
      </c>
      <c r="P61" s="30">
        <f>G61*(1+$O$5)</f>
        <v>424.36</v>
      </c>
      <c r="Q61" s="63">
        <f>H61*(1+$O$5)</f>
        <v>566.5</v>
      </c>
      <c r="R61" s="333"/>
    </row>
    <row r="62" spans="1:18" ht="15.75" thickBot="1">
      <c r="A62" s="297"/>
      <c r="B62" s="293"/>
      <c r="C62" s="105" t="s">
        <v>56</v>
      </c>
      <c r="D62" s="95"/>
      <c r="E62" s="95"/>
      <c r="F62" s="105" t="s">
        <v>56</v>
      </c>
      <c r="G62" s="24">
        <v>1102</v>
      </c>
      <c r="H62" s="24">
        <v>1515</v>
      </c>
      <c r="I62" s="14">
        <v>932</v>
      </c>
      <c r="J62" s="51">
        <v>1290</v>
      </c>
      <c r="K62" s="41">
        <v>1050</v>
      </c>
      <c r="L62" s="41">
        <v>1365</v>
      </c>
      <c r="M62" s="16">
        <v>1008</v>
      </c>
      <c r="N62" s="16">
        <v>1164</v>
      </c>
      <c r="O62" s="107" t="s">
        <v>56</v>
      </c>
      <c r="P62" s="30">
        <f t="shared" ref="P62:Q64" si="10">G62*(1+$O$5)</f>
        <v>1135.06</v>
      </c>
      <c r="Q62" s="63">
        <f t="shared" si="10"/>
        <v>1560.45</v>
      </c>
      <c r="R62" s="333"/>
    </row>
    <row r="63" spans="1:18" ht="15.75" thickBot="1">
      <c r="A63" s="297"/>
      <c r="B63" s="293"/>
      <c r="C63" s="105" t="s">
        <v>57</v>
      </c>
      <c r="D63" s="95"/>
      <c r="E63" s="95"/>
      <c r="F63" s="105" t="s">
        <v>57</v>
      </c>
      <c r="G63" s="24">
        <v>1515</v>
      </c>
      <c r="H63" s="24">
        <v>2202</v>
      </c>
      <c r="I63" s="51">
        <v>1290</v>
      </c>
      <c r="J63" s="51">
        <v>1964</v>
      </c>
      <c r="K63" s="41">
        <v>1050</v>
      </c>
      <c r="L63" s="41">
        <v>1365</v>
      </c>
      <c r="M63" s="16">
        <v>1152</v>
      </c>
      <c r="N63" s="16">
        <v>1740</v>
      </c>
      <c r="O63" s="107" t="s">
        <v>57</v>
      </c>
      <c r="P63" s="30">
        <f t="shared" si="10"/>
        <v>1560.45</v>
      </c>
      <c r="Q63" s="63">
        <f t="shared" si="10"/>
        <v>2268.06</v>
      </c>
      <c r="R63" s="333"/>
    </row>
    <row r="64" spans="1:18" ht="15.75" thickBot="1">
      <c r="A64" s="297"/>
      <c r="B64" s="293"/>
      <c r="C64" s="105" t="s">
        <v>58</v>
      </c>
      <c r="D64" s="95"/>
      <c r="E64" s="95"/>
      <c r="F64" s="105" t="s">
        <v>58</v>
      </c>
      <c r="G64" s="24">
        <v>2202</v>
      </c>
      <c r="H64" s="24">
        <v>2891</v>
      </c>
      <c r="I64" s="51">
        <v>1752</v>
      </c>
      <c r="J64" s="51">
        <v>2682</v>
      </c>
      <c r="K64" s="41">
        <v>1365</v>
      </c>
      <c r="L64" s="6">
        <v>1785</v>
      </c>
      <c r="M64" s="16">
        <v>1596</v>
      </c>
      <c r="N64" s="16">
        <v>2244</v>
      </c>
      <c r="O64" s="107" t="s">
        <v>58</v>
      </c>
      <c r="P64" s="30">
        <f t="shared" si="10"/>
        <v>2268.06</v>
      </c>
      <c r="Q64" s="63">
        <f t="shared" si="10"/>
        <v>2977.73</v>
      </c>
      <c r="R64" s="333"/>
    </row>
    <row r="65" spans="1:18" ht="15.75" thickBot="1">
      <c r="A65" s="297"/>
      <c r="B65" s="293"/>
      <c r="C65" s="179" t="s">
        <v>21</v>
      </c>
      <c r="D65" s="180"/>
      <c r="E65" s="181"/>
      <c r="F65" s="179" t="s">
        <v>21</v>
      </c>
      <c r="G65" s="180"/>
      <c r="H65" s="181"/>
      <c r="I65" s="182" t="s">
        <v>21</v>
      </c>
      <c r="J65" s="183"/>
      <c r="K65" s="184" t="s">
        <v>21</v>
      </c>
      <c r="L65" s="185"/>
      <c r="M65" s="186" t="s">
        <v>21</v>
      </c>
      <c r="N65" s="187"/>
      <c r="O65" s="167" t="s">
        <v>21</v>
      </c>
      <c r="P65" s="168"/>
      <c r="Q65" s="168"/>
      <c r="R65" s="333"/>
    </row>
    <row r="66" spans="1:18" ht="24.75" thickBot="1">
      <c r="A66" s="297"/>
      <c r="B66" s="293"/>
      <c r="C66" s="22"/>
      <c r="D66" s="119" t="s">
        <v>15</v>
      </c>
      <c r="E66" s="119" t="s">
        <v>16</v>
      </c>
      <c r="F66" s="124"/>
      <c r="G66" s="119" t="s">
        <v>15</v>
      </c>
      <c r="H66" s="119" t="s">
        <v>16</v>
      </c>
      <c r="I66" s="125" t="s">
        <v>15</v>
      </c>
      <c r="J66" s="125" t="s">
        <v>16</v>
      </c>
      <c r="K66" s="120" t="s">
        <v>15</v>
      </c>
      <c r="L66" s="120" t="s">
        <v>16</v>
      </c>
      <c r="M66" s="121" t="s">
        <v>15</v>
      </c>
      <c r="N66" s="121" t="s">
        <v>16</v>
      </c>
      <c r="O66" s="126"/>
      <c r="P66" s="122" t="s">
        <v>15</v>
      </c>
      <c r="Q66" s="123" t="s">
        <v>16</v>
      </c>
      <c r="R66" s="333"/>
    </row>
    <row r="67" spans="1:18" ht="15.75" thickBot="1">
      <c r="A67" s="297"/>
      <c r="B67" s="293"/>
      <c r="C67" s="106" t="s">
        <v>59</v>
      </c>
      <c r="D67" s="94">
        <v>12</v>
      </c>
      <c r="E67" s="94"/>
      <c r="F67" s="106" t="s">
        <v>59</v>
      </c>
      <c r="G67" s="27">
        <v>1252</v>
      </c>
      <c r="H67" s="27">
        <v>1653</v>
      </c>
      <c r="I67" s="20">
        <v>1430</v>
      </c>
      <c r="J67" s="20">
        <v>1946</v>
      </c>
      <c r="K67" s="56">
        <v>945</v>
      </c>
      <c r="L67" s="56">
        <v>1260</v>
      </c>
      <c r="M67" s="16">
        <v>1188</v>
      </c>
      <c r="N67" s="16">
        <v>1260</v>
      </c>
      <c r="O67" s="108" t="s">
        <v>59</v>
      </c>
      <c r="P67" s="30">
        <f>G67*(1+$O$5)</f>
        <v>1289.56</v>
      </c>
      <c r="Q67" s="63">
        <f>H67*(1+$O$5)</f>
        <v>1702.5900000000001</v>
      </c>
      <c r="R67" s="333">
        <f t="shared" si="7"/>
        <v>15474.72</v>
      </c>
    </row>
    <row r="68" spans="1:18" ht="15.75" thickBot="1">
      <c r="A68" s="296"/>
      <c r="B68" s="294"/>
      <c r="C68" s="106" t="s">
        <v>58</v>
      </c>
      <c r="D68" s="94">
        <f>11+16</f>
        <v>27</v>
      </c>
      <c r="E68" s="94"/>
      <c r="F68" s="106" t="s">
        <v>58</v>
      </c>
      <c r="G68" s="27">
        <v>1722</v>
      </c>
      <c r="H68" s="27">
        <v>2202</v>
      </c>
      <c r="I68" s="20">
        <v>1430</v>
      </c>
      <c r="J68" s="20">
        <v>1946</v>
      </c>
      <c r="K68" s="21">
        <v>1260</v>
      </c>
      <c r="L68" s="21">
        <v>1470</v>
      </c>
      <c r="M68" s="16">
        <v>1260</v>
      </c>
      <c r="N68" s="16">
        <v>1728</v>
      </c>
      <c r="O68" s="108" t="s">
        <v>58</v>
      </c>
      <c r="P68" s="30">
        <f>G68*(1+$O$5)</f>
        <v>1773.66</v>
      </c>
      <c r="Q68" s="64">
        <f>H68*(1+$O$5)</f>
        <v>2268.06</v>
      </c>
      <c r="R68" s="333">
        <f t="shared" si="7"/>
        <v>47888.82</v>
      </c>
    </row>
    <row r="69" spans="1:18" ht="29.25" thickBot="1">
      <c r="Q69" s="114" t="s">
        <v>140</v>
      </c>
      <c r="R69" s="334">
        <f>SUM(R6:R68)</f>
        <v>190565.44999999998</v>
      </c>
    </row>
    <row r="70" spans="1:18" ht="15.75" thickBot="1"/>
    <row r="71" spans="1:18" ht="15.75" thickBot="1">
      <c r="Q71" s="327" t="s">
        <v>152</v>
      </c>
      <c r="R71" s="328">
        <v>172797.89</v>
      </c>
    </row>
    <row r="72" spans="1:18" ht="26.25" thickBot="1">
      <c r="A72" s="115" t="s">
        <v>1</v>
      </c>
      <c r="B72" s="116" t="s">
        <v>2</v>
      </c>
      <c r="C72" s="195" t="s">
        <v>149</v>
      </c>
      <c r="D72" s="196"/>
      <c r="E72" s="197"/>
      <c r="F72" s="40" t="s">
        <v>35</v>
      </c>
      <c r="G72" s="133" t="s">
        <v>150</v>
      </c>
    </row>
    <row r="73" spans="1:18" ht="25.5">
      <c r="A73" s="188" t="s">
        <v>60</v>
      </c>
      <c r="B73" s="117" t="s">
        <v>61</v>
      </c>
      <c r="C73" s="198">
        <v>0</v>
      </c>
      <c r="D73" s="199"/>
      <c r="E73" s="200"/>
      <c r="F73" s="191">
        <v>1102</v>
      </c>
      <c r="G73" s="193">
        <f>F73*1.03</f>
        <v>1135.06</v>
      </c>
    </row>
    <row r="74" spans="1:18" ht="15.75" thickBot="1">
      <c r="A74" s="189"/>
      <c r="B74" s="118" t="s">
        <v>62</v>
      </c>
      <c r="C74" s="201"/>
      <c r="D74" s="202"/>
      <c r="E74" s="203"/>
      <c r="F74" s="192"/>
      <c r="G74" s="194"/>
    </row>
    <row r="75" spans="1:18" ht="15.75" thickBot="1">
      <c r="A75" s="190"/>
      <c r="B75" s="118" t="s">
        <v>63</v>
      </c>
      <c r="C75" s="195">
        <v>0</v>
      </c>
      <c r="D75" s="196"/>
      <c r="E75" s="197"/>
      <c r="F75" s="24">
        <v>2202</v>
      </c>
      <c r="G75" s="134">
        <f>F75*1.03</f>
        <v>2268.06</v>
      </c>
    </row>
  </sheetData>
  <protectedRanges>
    <protectedRange sqref="O5:Q5" name="nowa stawka"/>
  </protectedRanges>
  <mergeCells count="140">
    <mergeCell ref="R3:R5"/>
    <mergeCell ref="A6:A12"/>
    <mergeCell ref="F3:H5"/>
    <mergeCell ref="C43:E43"/>
    <mergeCell ref="C49:E49"/>
    <mergeCell ref="C54:E54"/>
    <mergeCell ref="C59:E59"/>
    <mergeCell ref="C65:E65"/>
    <mergeCell ref="B61:B68"/>
    <mergeCell ref="A53:A54"/>
    <mergeCell ref="A55:A68"/>
    <mergeCell ref="C22:E22"/>
    <mergeCell ref="K3:L3"/>
    <mergeCell ref="K4:L4"/>
    <mergeCell ref="K5:L5"/>
    <mergeCell ref="M3:N3"/>
    <mergeCell ref="M4:N4"/>
    <mergeCell ref="M5:N5"/>
    <mergeCell ref="A3:A5"/>
    <mergeCell ref="B3:B5"/>
    <mergeCell ref="I3:J3"/>
    <mergeCell ref="I4:J4"/>
    <mergeCell ref="I5:J5"/>
    <mergeCell ref="D3:E5"/>
    <mergeCell ref="F12:H12"/>
    <mergeCell ref="I6:J6"/>
    <mergeCell ref="I7:J7"/>
    <mergeCell ref="I8:J8"/>
    <mergeCell ref="I9:J9"/>
    <mergeCell ref="I10:J10"/>
    <mergeCell ref="I11:J11"/>
    <mergeCell ref="I12:J12"/>
    <mergeCell ref="F6:H6"/>
    <mergeCell ref="F7:H7"/>
    <mergeCell ref="F8:H8"/>
    <mergeCell ref="F9:H9"/>
    <mergeCell ref="F10:H10"/>
    <mergeCell ref="F11:H11"/>
    <mergeCell ref="K12:L12"/>
    <mergeCell ref="M6:N6"/>
    <mergeCell ref="M7:N7"/>
    <mergeCell ref="M8:N8"/>
    <mergeCell ref="M9:N9"/>
    <mergeCell ref="M10:N10"/>
    <mergeCell ref="M11:N11"/>
    <mergeCell ref="M12:N12"/>
    <mergeCell ref="K6:L6"/>
    <mergeCell ref="K7:L7"/>
    <mergeCell ref="K8:L8"/>
    <mergeCell ref="K9:L9"/>
    <mergeCell ref="K10:L10"/>
    <mergeCell ref="K11:L11"/>
    <mergeCell ref="F32:H32"/>
    <mergeCell ref="I32:J32"/>
    <mergeCell ref="K32:L32"/>
    <mergeCell ref="M32:N32"/>
    <mergeCell ref="A13:A40"/>
    <mergeCell ref="B13:B40"/>
    <mergeCell ref="F13:H13"/>
    <mergeCell ref="I13:J13"/>
    <mergeCell ref="K13:L13"/>
    <mergeCell ref="M13:N13"/>
    <mergeCell ref="F22:H22"/>
    <mergeCell ref="I22:J22"/>
    <mergeCell ref="K22:L22"/>
    <mergeCell ref="M22:N22"/>
    <mergeCell ref="C13:E13"/>
    <mergeCell ref="A41:A42"/>
    <mergeCell ref="B41:B42"/>
    <mergeCell ref="F41:H42"/>
    <mergeCell ref="I41:J41"/>
    <mergeCell ref="I42:J42"/>
    <mergeCell ref="K41:L42"/>
    <mergeCell ref="M41:N42"/>
    <mergeCell ref="A43:A52"/>
    <mergeCell ref="F43:H43"/>
    <mergeCell ref="I43:J43"/>
    <mergeCell ref="K43:L43"/>
    <mergeCell ref="M43:N43"/>
    <mergeCell ref="F49:H49"/>
    <mergeCell ref="I49:J49"/>
    <mergeCell ref="K49:L49"/>
    <mergeCell ref="M49:N49"/>
    <mergeCell ref="F54:H54"/>
    <mergeCell ref="I54:J54"/>
    <mergeCell ref="K54:L54"/>
    <mergeCell ref="M54:N54"/>
    <mergeCell ref="C53:E53"/>
    <mergeCell ref="F59:H59"/>
    <mergeCell ref="I59:J59"/>
    <mergeCell ref="K59:L59"/>
    <mergeCell ref="M59:N59"/>
    <mergeCell ref="F53:H53"/>
    <mergeCell ref="I53:J53"/>
    <mergeCell ref="K53:L53"/>
    <mergeCell ref="M53:N53"/>
    <mergeCell ref="F65:H65"/>
    <mergeCell ref="I65:J65"/>
    <mergeCell ref="K65:L65"/>
    <mergeCell ref="M65:N65"/>
    <mergeCell ref="A73:A75"/>
    <mergeCell ref="F73:F74"/>
    <mergeCell ref="G73:G74"/>
    <mergeCell ref="C72:E72"/>
    <mergeCell ref="C73:E74"/>
    <mergeCell ref="C75:E75"/>
    <mergeCell ref="O49:Q49"/>
    <mergeCell ref="O53:Q53"/>
    <mergeCell ref="O54:Q54"/>
    <mergeCell ref="O59:Q59"/>
    <mergeCell ref="O65:Q65"/>
    <mergeCell ref="O13:Q13"/>
    <mergeCell ref="O22:Q22"/>
    <mergeCell ref="O32:Q32"/>
    <mergeCell ref="O41:Q42"/>
    <mergeCell ref="O43:Q43"/>
    <mergeCell ref="A1:R1"/>
    <mergeCell ref="B7:C7"/>
    <mergeCell ref="B9:C9"/>
    <mergeCell ref="B11:C11"/>
    <mergeCell ref="B10:C10"/>
    <mergeCell ref="B6:C6"/>
    <mergeCell ref="B12:C12"/>
    <mergeCell ref="D7:E7"/>
    <mergeCell ref="D9:E9"/>
    <mergeCell ref="D11:E11"/>
    <mergeCell ref="D10:E10"/>
    <mergeCell ref="D8:E8"/>
    <mergeCell ref="D6:E6"/>
    <mergeCell ref="D12:E12"/>
    <mergeCell ref="O3:Q3"/>
    <mergeCell ref="O4:Q4"/>
    <mergeCell ref="O5:Q5"/>
    <mergeCell ref="O6:Q6"/>
    <mergeCell ref="O7:Q7"/>
    <mergeCell ref="O8:Q8"/>
    <mergeCell ref="O9:Q9"/>
    <mergeCell ref="O10:Q10"/>
    <mergeCell ref="O11:Q11"/>
    <mergeCell ref="O12:Q12"/>
  </mergeCells>
  <printOptions gridLines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75"/>
  <sheetViews>
    <sheetView topLeftCell="A45" workbookViewId="0">
      <selection activeCell="O9" sqref="O9:R73"/>
    </sheetView>
  </sheetViews>
  <sheetFormatPr defaultRowHeight="14.25"/>
  <cols>
    <col min="2" max="2" width="12" style="65" customWidth="1"/>
    <col min="3" max="3" width="20.125" style="65" bestFit="1" customWidth="1"/>
    <col min="4" max="5" width="9" style="65"/>
    <col min="7" max="7" width="15" bestFit="1" customWidth="1"/>
    <col min="10" max="10" width="9.25" bestFit="1" customWidth="1"/>
    <col min="14" max="14" width="2.625" customWidth="1"/>
    <col min="15" max="15" width="19.5" customWidth="1"/>
    <col min="16" max="18" width="15" customWidth="1"/>
  </cols>
  <sheetData>
    <row r="2" spans="1:18">
      <c r="B2" s="65" t="s">
        <v>66</v>
      </c>
      <c r="C2" s="65" t="s">
        <v>67</v>
      </c>
      <c r="D2" s="65" t="s">
        <v>64</v>
      </c>
      <c r="E2" s="65" t="s">
        <v>65</v>
      </c>
    </row>
    <row r="3" spans="1:18">
      <c r="A3">
        <v>1</v>
      </c>
      <c r="B3" s="89" t="s">
        <v>68</v>
      </c>
      <c r="C3" s="89" t="s">
        <v>69</v>
      </c>
      <c r="D3" s="89">
        <v>11</v>
      </c>
      <c r="E3" s="89">
        <v>2</v>
      </c>
      <c r="J3" t="s">
        <v>137</v>
      </c>
      <c r="L3" t="s">
        <v>138</v>
      </c>
    </row>
    <row r="4" spans="1:18">
      <c r="A4">
        <v>2</v>
      </c>
      <c r="B4" s="91" t="s">
        <v>70</v>
      </c>
      <c r="C4" s="91" t="s">
        <v>71</v>
      </c>
      <c r="D4" s="91">
        <v>12</v>
      </c>
      <c r="E4" s="91">
        <v>2</v>
      </c>
      <c r="J4" t="s">
        <v>135</v>
      </c>
      <c r="K4" t="s">
        <v>136</v>
      </c>
      <c r="L4" t="s">
        <v>135</v>
      </c>
      <c r="M4" t="s">
        <v>136</v>
      </c>
    </row>
    <row r="5" spans="1:18">
      <c r="A5">
        <v>3</v>
      </c>
      <c r="B5" s="91" t="s">
        <v>72</v>
      </c>
      <c r="C5" s="91" t="s">
        <v>71</v>
      </c>
      <c r="D5" s="91">
        <v>12</v>
      </c>
      <c r="E5" s="91">
        <v>2</v>
      </c>
      <c r="J5">
        <v>17</v>
      </c>
      <c r="K5">
        <v>14</v>
      </c>
      <c r="M5">
        <v>1</v>
      </c>
    </row>
    <row r="6" spans="1:18">
      <c r="A6">
        <v>4</v>
      </c>
      <c r="B6" s="91" t="s">
        <v>73</v>
      </c>
      <c r="C6" s="91" t="s">
        <v>71</v>
      </c>
      <c r="D6" s="91">
        <v>12</v>
      </c>
      <c r="E6" s="91">
        <v>2</v>
      </c>
      <c r="J6">
        <v>18</v>
      </c>
      <c r="K6">
        <v>22</v>
      </c>
    </row>
    <row r="7" spans="1:18">
      <c r="A7">
        <v>5</v>
      </c>
      <c r="B7" s="91" t="s">
        <v>74</v>
      </c>
      <c r="C7" s="91" t="s">
        <v>71</v>
      </c>
      <c r="D7" s="91">
        <v>12</v>
      </c>
      <c r="E7" s="91">
        <v>2</v>
      </c>
      <c r="J7">
        <f>J6+J5</f>
        <v>35</v>
      </c>
      <c r="K7">
        <f>K6+K5</f>
        <v>36</v>
      </c>
    </row>
    <row r="8" spans="1:18">
      <c r="A8">
        <v>6</v>
      </c>
      <c r="B8" s="68" t="s">
        <v>75</v>
      </c>
      <c r="C8" s="68" t="s">
        <v>76</v>
      </c>
      <c r="D8" s="68">
        <v>40</v>
      </c>
      <c r="E8" s="68">
        <v>3</v>
      </c>
    </row>
    <row r="9" spans="1:18">
      <c r="A9">
        <v>7</v>
      </c>
      <c r="B9" s="68" t="s">
        <v>77</v>
      </c>
      <c r="C9" s="68" t="s">
        <v>76</v>
      </c>
      <c r="D9" s="68">
        <v>40</v>
      </c>
      <c r="E9" s="68">
        <v>3</v>
      </c>
      <c r="O9" s="53"/>
      <c r="P9" s="1"/>
    </row>
    <row r="10" spans="1:18" ht="22.5">
      <c r="A10">
        <v>8</v>
      </c>
      <c r="B10" s="69" t="s">
        <v>78</v>
      </c>
      <c r="C10" s="69" t="s">
        <v>79</v>
      </c>
      <c r="D10" s="69">
        <v>40</v>
      </c>
      <c r="E10" s="69">
        <v>2</v>
      </c>
      <c r="O10" s="37" t="s">
        <v>8</v>
      </c>
      <c r="P10" s="1" t="s">
        <v>9</v>
      </c>
      <c r="Q10" s="90">
        <v>0</v>
      </c>
    </row>
    <row r="11" spans="1:18" ht="15">
      <c r="A11">
        <v>9</v>
      </c>
      <c r="B11" s="91" t="s">
        <v>80</v>
      </c>
      <c r="C11" s="91" t="s">
        <v>71</v>
      </c>
      <c r="D11" s="91">
        <v>12</v>
      </c>
      <c r="E11" s="91">
        <v>2</v>
      </c>
      <c r="O11" s="76"/>
      <c r="P11" s="73"/>
      <c r="Q11" s="90"/>
    </row>
    <row r="12" spans="1:18" ht="22.5">
      <c r="A12">
        <v>10</v>
      </c>
      <c r="B12" s="91" t="s">
        <v>81</v>
      </c>
      <c r="C12" s="91" t="s">
        <v>71</v>
      </c>
      <c r="D12" s="91">
        <v>14</v>
      </c>
      <c r="E12" s="91">
        <v>2</v>
      </c>
      <c r="O12" s="76"/>
      <c r="P12" s="1" t="s">
        <v>10</v>
      </c>
      <c r="Q12" s="90">
        <v>1</v>
      </c>
    </row>
    <row r="13" spans="1:18" ht="15">
      <c r="A13">
        <v>11</v>
      </c>
      <c r="B13" s="69" t="s">
        <v>82</v>
      </c>
      <c r="C13" s="69" t="s">
        <v>79</v>
      </c>
      <c r="D13" s="69">
        <v>40</v>
      </c>
      <c r="E13" s="69">
        <v>2</v>
      </c>
      <c r="O13" s="76"/>
      <c r="P13" s="77"/>
      <c r="Q13" s="90"/>
    </row>
    <row r="14" spans="1:18" ht="15">
      <c r="A14">
        <v>12</v>
      </c>
      <c r="B14" s="68" t="s">
        <v>83</v>
      </c>
      <c r="C14" s="68" t="s">
        <v>76</v>
      </c>
      <c r="D14" s="68">
        <v>40</v>
      </c>
      <c r="E14" s="68">
        <v>3</v>
      </c>
      <c r="O14" s="76"/>
      <c r="P14" s="1" t="s">
        <v>11</v>
      </c>
      <c r="Q14" s="90">
        <v>3</v>
      </c>
    </row>
    <row r="15" spans="1:18" ht="15.75" thickBot="1">
      <c r="A15">
        <v>13</v>
      </c>
      <c r="B15" s="69" t="s">
        <v>84</v>
      </c>
      <c r="C15" s="69" t="s">
        <v>79</v>
      </c>
      <c r="D15" s="69">
        <v>40</v>
      </c>
      <c r="E15" s="69">
        <v>3</v>
      </c>
      <c r="O15" s="78"/>
      <c r="P15" s="79"/>
    </row>
    <row r="16" spans="1:18" ht="15" thickBot="1">
      <c r="A16">
        <v>14</v>
      </c>
      <c r="B16" s="69" t="s">
        <v>85</v>
      </c>
      <c r="C16" s="69" t="s">
        <v>79</v>
      </c>
      <c r="D16" s="69">
        <v>40</v>
      </c>
      <c r="E16" s="69">
        <v>2</v>
      </c>
      <c r="O16" s="319" t="s">
        <v>12</v>
      </c>
      <c r="P16" s="236" t="s">
        <v>14</v>
      </c>
      <c r="Q16" s="237"/>
      <c r="R16" s="238"/>
    </row>
    <row r="17" spans="1:18" ht="23.25" thickBot="1">
      <c r="A17">
        <v>15</v>
      </c>
      <c r="B17" s="69" t="s">
        <v>86</v>
      </c>
      <c r="C17" s="69" t="s">
        <v>79</v>
      </c>
      <c r="D17" s="69">
        <v>40</v>
      </c>
      <c r="E17" s="69">
        <v>2</v>
      </c>
      <c r="O17" s="320"/>
      <c r="P17" s="80"/>
      <c r="Q17" s="11" t="s">
        <v>15</v>
      </c>
      <c r="R17" s="11" t="s">
        <v>16</v>
      </c>
    </row>
    <row r="18" spans="1:18">
      <c r="A18">
        <v>16</v>
      </c>
      <c r="B18" s="68" t="s">
        <v>87</v>
      </c>
      <c r="C18" s="68" t="s">
        <v>76</v>
      </c>
      <c r="D18" s="68">
        <v>40</v>
      </c>
      <c r="E18" s="68">
        <v>3</v>
      </c>
      <c r="O18" s="320"/>
      <c r="P18" s="12"/>
      <c r="Q18" s="13"/>
      <c r="R18" s="13"/>
    </row>
    <row r="19" spans="1:18">
      <c r="A19">
        <v>17</v>
      </c>
      <c r="B19" s="69" t="s">
        <v>88</v>
      </c>
      <c r="C19" s="69" t="s">
        <v>79</v>
      </c>
      <c r="D19" s="69">
        <v>40</v>
      </c>
      <c r="E19" s="69">
        <v>2</v>
      </c>
      <c r="O19" s="320"/>
      <c r="P19" s="12" t="s">
        <v>17</v>
      </c>
      <c r="Q19" s="57">
        <v>5</v>
      </c>
      <c r="R19" s="57"/>
    </row>
    <row r="20" spans="1:18">
      <c r="A20">
        <v>18</v>
      </c>
      <c r="B20" s="69" t="s">
        <v>89</v>
      </c>
      <c r="C20" s="69" t="s">
        <v>79</v>
      </c>
      <c r="D20" s="69">
        <v>40</v>
      </c>
      <c r="E20" s="69">
        <v>2</v>
      </c>
      <c r="O20" s="320"/>
      <c r="P20" s="12" t="s">
        <v>18</v>
      </c>
      <c r="Q20" s="57"/>
      <c r="R20" s="57"/>
    </row>
    <row r="21" spans="1:18">
      <c r="A21">
        <v>19</v>
      </c>
      <c r="B21" s="69" t="s">
        <v>90</v>
      </c>
      <c r="C21" s="69" t="s">
        <v>79</v>
      </c>
      <c r="D21" s="69">
        <v>40</v>
      </c>
      <c r="E21" s="69">
        <v>2</v>
      </c>
      <c r="O21" s="320"/>
      <c r="P21" s="12" t="s">
        <v>19</v>
      </c>
      <c r="Q21" s="57">
        <v>1</v>
      </c>
      <c r="R21" s="57"/>
    </row>
    <row r="22" spans="1:18">
      <c r="A22">
        <v>20</v>
      </c>
      <c r="B22" s="68" t="s">
        <v>91</v>
      </c>
      <c r="C22" s="68" t="s">
        <v>76</v>
      </c>
      <c r="D22" s="68">
        <v>36</v>
      </c>
      <c r="E22" s="68">
        <v>3</v>
      </c>
      <c r="O22" s="320"/>
      <c r="P22" s="12" t="s">
        <v>20</v>
      </c>
      <c r="Q22" s="57">
        <v>5</v>
      </c>
      <c r="R22" s="59">
        <v>2</v>
      </c>
    </row>
    <row r="23" spans="1:18" ht="15">
      <c r="A23">
        <v>21</v>
      </c>
      <c r="B23" s="68" t="s">
        <v>92</v>
      </c>
      <c r="C23" s="68" t="s">
        <v>76</v>
      </c>
      <c r="D23" s="68">
        <v>40</v>
      </c>
      <c r="E23" s="68">
        <v>3</v>
      </c>
      <c r="O23" s="320"/>
      <c r="P23" s="82"/>
      <c r="Q23" s="82"/>
      <c r="R23" s="82"/>
    </row>
    <row r="24" spans="1:18" ht="15.75" thickBot="1">
      <c r="A24">
        <v>22</v>
      </c>
      <c r="B24" s="91" t="s">
        <v>93</v>
      </c>
      <c r="C24" s="91" t="s">
        <v>71</v>
      </c>
      <c r="D24" s="91">
        <v>26</v>
      </c>
      <c r="E24" s="91">
        <v>3</v>
      </c>
      <c r="O24" s="320"/>
      <c r="P24" s="80"/>
      <c r="Q24" s="80"/>
      <c r="R24" s="80"/>
    </row>
    <row r="25" spans="1:18" ht="15" thickBot="1">
      <c r="A25">
        <v>23</v>
      </c>
      <c r="B25" s="91" t="s">
        <v>94</v>
      </c>
      <c r="C25" s="91" t="s">
        <v>71</v>
      </c>
      <c r="D25" s="91">
        <v>26</v>
      </c>
      <c r="E25" s="91">
        <v>3</v>
      </c>
      <c r="O25" s="320"/>
      <c r="P25" s="34" t="s">
        <v>21</v>
      </c>
      <c r="Q25" s="35"/>
      <c r="R25" s="36"/>
    </row>
    <row r="26" spans="1:18" ht="23.25" thickBot="1">
      <c r="A26">
        <v>24</v>
      </c>
      <c r="B26" s="91" t="s">
        <v>95</v>
      </c>
      <c r="C26" s="91" t="s">
        <v>71</v>
      </c>
      <c r="D26" s="91">
        <v>26</v>
      </c>
      <c r="E26" s="91">
        <v>2</v>
      </c>
      <c r="O26" s="320"/>
      <c r="P26" s="80"/>
      <c r="Q26" s="11" t="s">
        <v>15</v>
      </c>
      <c r="R26" s="11" t="s">
        <v>16</v>
      </c>
    </row>
    <row r="27" spans="1:18">
      <c r="A27">
        <v>25</v>
      </c>
      <c r="B27" s="91" t="s">
        <v>99</v>
      </c>
      <c r="C27" s="91" t="s">
        <v>71</v>
      </c>
      <c r="D27" s="91">
        <v>18</v>
      </c>
      <c r="E27" s="91">
        <v>2</v>
      </c>
      <c r="O27" s="320"/>
      <c r="P27" s="12"/>
      <c r="Q27" s="58"/>
      <c r="R27" s="13"/>
    </row>
    <row r="28" spans="1:18">
      <c r="A28">
        <v>26</v>
      </c>
      <c r="B28" s="91" t="s">
        <v>100</v>
      </c>
      <c r="C28" s="91" t="s">
        <v>71</v>
      </c>
      <c r="D28" s="91">
        <v>16</v>
      </c>
      <c r="E28" s="91">
        <v>2</v>
      </c>
      <c r="G28" t="s">
        <v>96</v>
      </c>
      <c r="H28" t="s">
        <v>97</v>
      </c>
      <c r="I28">
        <v>8</v>
      </c>
      <c r="O28" s="320"/>
      <c r="P28" s="12" t="s">
        <v>22</v>
      </c>
      <c r="Q28" s="57"/>
      <c r="R28" s="59"/>
    </row>
    <row r="29" spans="1:18">
      <c r="A29">
        <v>27</v>
      </c>
      <c r="B29" s="69" t="s">
        <v>101</v>
      </c>
      <c r="C29" s="69" t="s">
        <v>79</v>
      </c>
      <c r="D29" s="69">
        <v>40</v>
      </c>
      <c r="E29" s="69">
        <v>2</v>
      </c>
      <c r="H29" t="s">
        <v>98</v>
      </c>
      <c r="I29">
        <v>8</v>
      </c>
      <c r="O29" s="320"/>
      <c r="P29" s="12" t="s">
        <v>23</v>
      </c>
      <c r="Q29" s="59"/>
      <c r="R29" s="59"/>
    </row>
    <row r="30" spans="1:18">
      <c r="A30">
        <v>28</v>
      </c>
      <c r="B30" s="68" t="s">
        <v>102</v>
      </c>
      <c r="C30" s="68" t="s">
        <v>76</v>
      </c>
      <c r="D30" s="68">
        <v>36</v>
      </c>
      <c r="E30" s="68">
        <v>3</v>
      </c>
      <c r="O30" s="320"/>
      <c r="P30" s="12" t="s">
        <v>24</v>
      </c>
      <c r="Q30" s="59"/>
      <c r="R30" s="59"/>
    </row>
    <row r="31" spans="1:18">
      <c r="A31">
        <v>29</v>
      </c>
      <c r="B31" s="68" t="s">
        <v>103</v>
      </c>
      <c r="C31" s="68" t="s">
        <v>76</v>
      </c>
      <c r="D31" s="68">
        <v>40</v>
      </c>
      <c r="E31" s="68">
        <v>3</v>
      </c>
      <c r="G31" t="s">
        <v>123</v>
      </c>
      <c r="H31" t="s">
        <v>97</v>
      </c>
      <c r="I31">
        <v>10</v>
      </c>
      <c r="O31" s="320"/>
      <c r="P31" s="12" t="s">
        <v>25</v>
      </c>
      <c r="Q31" s="59"/>
      <c r="R31" s="59"/>
    </row>
    <row r="32" spans="1:18">
      <c r="A32">
        <v>30</v>
      </c>
      <c r="B32" s="69" t="s">
        <v>104</v>
      </c>
      <c r="C32" s="69" t="s">
        <v>79</v>
      </c>
      <c r="D32" s="69">
        <v>40</v>
      </c>
      <c r="E32" s="69">
        <v>2</v>
      </c>
      <c r="H32" t="s">
        <v>98</v>
      </c>
      <c r="I32">
        <v>14</v>
      </c>
      <c r="O32" s="320"/>
      <c r="P32" s="12" t="s">
        <v>26</v>
      </c>
      <c r="Q32" s="59"/>
      <c r="R32" s="59"/>
    </row>
    <row r="33" spans="1:18">
      <c r="A33">
        <v>31</v>
      </c>
      <c r="B33" s="91" t="s">
        <v>105</v>
      </c>
      <c r="C33" s="91" t="s">
        <v>71</v>
      </c>
      <c r="D33" s="91">
        <v>15</v>
      </c>
      <c r="E33" s="91">
        <v>2</v>
      </c>
      <c r="O33" s="320"/>
      <c r="P33" s="12" t="s">
        <v>27</v>
      </c>
      <c r="Q33" s="59">
        <v>4</v>
      </c>
      <c r="R33" s="59">
        <v>1</v>
      </c>
    </row>
    <row r="34" spans="1:18" ht="15.75" thickBot="1">
      <c r="A34">
        <v>32</v>
      </c>
      <c r="B34" s="68" t="s">
        <v>106</v>
      </c>
      <c r="C34" s="68" t="s">
        <v>76</v>
      </c>
      <c r="D34" s="68">
        <v>40</v>
      </c>
      <c r="E34" s="68">
        <v>3</v>
      </c>
      <c r="O34" s="320"/>
      <c r="P34" s="80"/>
      <c r="Q34" s="80"/>
      <c r="R34" s="80"/>
    </row>
    <row r="35" spans="1:18" ht="15" thickBot="1">
      <c r="A35">
        <v>33</v>
      </c>
      <c r="B35" s="68" t="s">
        <v>107</v>
      </c>
      <c r="C35" s="68" t="s">
        <v>76</v>
      </c>
      <c r="D35" s="68">
        <v>35</v>
      </c>
      <c r="E35" s="68">
        <v>3</v>
      </c>
      <c r="O35" s="320"/>
      <c r="P35" s="34" t="s">
        <v>28</v>
      </c>
      <c r="Q35" s="35"/>
      <c r="R35" s="36"/>
    </row>
    <row r="36" spans="1:18" ht="23.25" thickBot="1">
      <c r="A36">
        <v>34</v>
      </c>
      <c r="B36" s="69" t="s">
        <v>108</v>
      </c>
      <c r="C36" s="69" t="s">
        <v>79</v>
      </c>
      <c r="D36" s="69">
        <v>40</v>
      </c>
      <c r="E36" s="69">
        <v>2</v>
      </c>
      <c r="G36">
        <v>42</v>
      </c>
      <c r="O36" s="320"/>
      <c r="P36" s="80"/>
      <c r="Q36" s="11" t="s">
        <v>15</v>
      </c>
      <c r="R36" s="11" t="s">
        <v>16</v>
      </c>
    </row>
    <row r="37" spans="1:18">
      <c r="A37">
        <v>35</v>
      </c>
      <c r="B37" s="68" t="s">
        <v>109</v>
      </c>
      <c r="C37" s="68" t="s">
        <v>76</v>
      </c>
      <c r="D37" s="68">
        <v>40</v>
      </c>
      <c r="E37" s="68">
        <v>3</v>
      </c>
      <c r="G37">
        <f>G36-2</f>
        <v>40</v>
      </c>
      <c r="O37" s="320"/>
      <c r="P37" s="12"/>
      <c r="Q37" s="13"/>
      <c r="R37" s="13"/>
    </row>
    <row r="38" spans="1:18" ht="15">
      <c r="A38">
        <v>36</v>
      </c>
      <c r="B38" s="69" t="s">
        <v>110</v>
      </c>
      <c r="C38" s="69" t="s">
        <v>79</v>
      </c>
      <c r="D38" s="69">
        <v>40</v>
      </c>
      <c r="E38" s="69">
        <v>2</v>
      </c>
      <c r="G38" s="67">
        <f>I28+I29+I31+I32</f>
        <v>40</v>
      </c>
      <c r="O38" s="320"/>
      <c r="P38" s="12" t="s">
        <v>29</v>
      </c>
      <c r="Q38" s="59"/>
      <c r="R38" s="59"/>
    </row>
    <row r="39" spans="1:18">
      <c r="A39">
        <v>37</v>
      </c>
      <c r="B39" s="69" t="s">
        <v>111</v>
      </c>
      <c r="C39" s="69" t="s">
        <v>79</v>
      </c>
      <c r="D39" s="69">
        <v>40</v>
      </c>
      <c r="E39" s="69">
        <v>2</v>
      </c>
      <c r="G39">
        <v>58</v>
      </c>
      <c r="O39" s="320"/>
      <c r="P39" s="12" t="s">
        <v>30</v>
      </c>
      <c r="Q39" s="59"/>
      <c r="R39" s="59"/>
    </row>
    <row r="40" spans="1:18" ht="15">
      <c r="A40">
        <v>38</v>
      </c>
      <c r="B40" s="69" t="s">
        <v>112</v>
      </c>
      <c r="C40" s="69" t="s">
        <v>79</v>
      </c>
      <c r="D40" s="69">
        <v>40</v>
      </c>
      <c r="E40" s="69">
        <v>2</v>
      </c>
      <c r="G40" s="66">
        <f>G38+G39</f>
        <v>98</v>
      </c>
      <c r="O40" s="320"/>
      <c r="P40" s="12" t="s">
        <v>31</v>
      </c>
      <c r="Q40" s="59"/>
      <c r="R40" s="59"/>
    </row>
    <row r="41" spans="1:18">
      <c r="A41">
        <v>39</v>
      </c>
      <c r="B41" s="68" t="s">
        <v>113</v>
      </c>
      <c r="C41" s="68" t="s">
        <v>76</v>
      </c>
      <c r="D41" s="68">
        <v>36</v>
      </c>
      <c r="E41" s="68">
        <v>3</v>
      </c>
      <c r="O41" s="320"/>
      <c r="P41" s="12" t="s">
        <v>32</v>
      </c>
      <c r="Q41" s="59"/>
      <c r="R41" s="59"/>
    </row>
    <row r="42" spans="1:18">
      <c r="A42">
        <v>40</v>
      </c>
      <c r="B42" s="68" t="s">
        <v>114</v>
      </c>
      <c r="C42" s="68" t="s">
        <v>76</v>
      </c>
      <c r="D42" s="68">
        <v>40</v>
      </c>
      <c r="E42" s="68">
        <v>3</v>
      </c>
      <c r="O42" s="320"/>
      <c r="P42" s="12" t="s">
        <v>33</v>
      </c>
      <c r="Q42" s="59">
        <v>1</v>
      </c>
      <c r="R42" s="59"/>
    </row>
    <row r="43" spans="1:18" ht="15.75" thickBot="1">
      <c r="A43">
        <v>41</v>
      </c>
      <c r="B43" s="69" t="s">
        <v>115</v>
      </c>
      <c r="C43" s="69" t="s">
        <v>79</v>
      </c>
      <c r="D43" s="69">
        <v>40</v>
      </c>
      <c r="E43" s="69">
        <v>2</v>
      </c>
      <c r="O43" s="321"/>
      <c r="P43" s="80"/>
      <c r="Q43" s="80"/>
      <c r="R43" s="80"/>
    </row>
    <row r="44" spans="1:18" ht="45.75" customHeight="1" thickBot="1">
      <c r="A44">
        <v>42</v>
      </c>
      <c r="B44" s="69" t="s">
        <v>116</v>
      </c>
      <c r="C44" s="69" t="s">
        <v>117</v>
      </c>
      <c r="D44" s="69">
        <v>8.4</v>
      </c>
      <c r="E44" s="69">
        <v>3</v>
      </c>
      <c r="O44" s="15" t="s">
        <v>1</v>
      </c>
      <c r="P44" s="38" t="s">
        <v>35</v>
      </c>
      <c r="Q44" s="39"/>
      <c r="R44" s="40"/>
    </row>
    <row r="45" spans="1:18">
      <c r="A45">
        <v>43</v>
      </c>
      <c r="B45" s="69" t="s">
        <v>118</v>
      </c>
      <c r="C45" s="69" t="s">
        <v>117</v>
      </c>
      <c r="D45" s="69">
        <v>11.9</v>
      </c>
      <c r="E45" s="69">
        <v>2</v>
      </c>
      <c r="O45" s="322" t="s">
        <v>36</v>
      </c>
      <c r="P45" s="45"/>
      <c r="Q45" s="46"/>
      <c r="R45" s="47"/>
    </row>
    <row r="46" spans="1:18" ht="15" thickBot="1">
      <c r="A46">
        <v>44</v>
      </c>
      <c r="B46" s="69" t="s">
        <v>119</v>
      </c>
      <c r="C46" s="69" t="s">
        <v>117</v>
      </c>
      <c r="D46" s="69">
        <v>18</v>
      </c>
      <c r="E46" s="69">
        <v>2</v>
      </c>
      <c r="O46" s="323"/>
      <c r="P46" s="48"/>
      <c r="Q46" s="49"/>
      <c r="R46" s="50"/>
    </row>
    <row r="47" spans="1:18" ht="15" thickBot="1">
      <c r="A47">
        <v>45</v>
      </c>
      <c r="B47" s="69" t="s">
        <v>120</v>
      </c>
      <c r="C47" s="69" t="s">
        <v>79</v>
      </c>
      <c r="D47" s="69">
        <v>40</v>
      </c>
      <c r="E47" s="69">
        <v>2</v>
      </c>
      <c r="O47" s="319" t="s">
        <v>38</v>
      </c>
      <c r="P47" s="42" t="s">
        <v>14</v>
      </c>
      <c r="Q47" s="43"/>
      <c r="R47" s="44"/>
    </row>
    <row r="48" spans="1:18" ht="23.25" thickBot="1">
      <c r="A48">
        <v>46</v>
      </c>
      <c r="B48" s="68" t="s">
        <v>121</v>
      </c>
      <c r="C48" s="68" t="s">
        <v>76</v>
      </c>
      <c r="D48" s="68">
        <v>37</v>
      </c>
      <c r="E48" s="68">
        <v>3</v>
      </c>
      <c r="O48" s="320"/>
      <c r="P48" s="22"/>
      <c r="Q48" s="11" t="s">
        <v>15</v>
      </c>
      <c r="R48" s="11" t="s">
        <v>16</v>
      </c>
    </row>
    <row r="49" spans="1:18" ht="15" thickBot="1">
      <c r="A49">
        <v>47</v>
      </c>
      <c r="B49" s="69" t="s">
        <v>122</v>
      </c>
      <c r="C49" s="69" t="s">
        <v>117</v>
      </c>
      <c r="D49" s="69">
        <v>25</v>
      </c>
      <c r="E49" s="69">
        <v>3</v>
      </c>
      <c r="O49" s="320"/>
      <c r="P49" s="23" t="s">
        <v>43</v>
      </c>
      <c r="Q49" s="24"/>
      <c r="R49" s="24"/>
    </row>
    <row r="50" spans="1:18" ht="15" thickBot="1">
      <c r="A50">
        <v>48</v>
      </c>
      <c r="B50" s="69" t="s">
        <v>124</v>
      </c>
      <c r="C50" s="69" t="s">
        <v>117</v>
      </c>
      <c r="D50" s="69">
        <v>26</v>
      </c>
      <c r="E50" s="69">
        <v>2</v>
      </c>
      <c r="O50" s="320"/>
      <c r="P50" s="23" t="s">
        <v>44</v>
      </c>
      <c r="Q50" s="24"/>
      <c r="R50" s="24"/>
    </row>
    <row r="51" spans="1:18" ht="15" thickBot="1">
      <c r="A51">
        <v>49</v>
      </c>
      <c r="B51" s="91" t="s">
        <v>125</v>
      </c>
      <c r="C51" s="91" t="s">
        <v>71</v>
      </c>
      <c r="D51" s="91">
        <v>32</v>
      </c>
      <c r="E51" s="91">
        <v>4</v>
      </c>
      <c r="O51" s="320"/>
      <c r="P51" s="23" t="s">
        <v>45</v>
      </c>
      <c r="Q51" s="24"/>
      <c r="R51" s="24"/>
    </row>
    <row r="52" spans="1:18" ht="15" thickBot="1">
      <c r="A52">
        <v>50</v>
      </c>
      <c r="B52" s="69" t="s">
        <v>126</v>
      </c>
      <c r="C52" s="69" t="s">
        <v>117</v>
      </c>
      <c r="D52" s="69">
        <v>11</v>
      </c>
      <c r="E52" s="69">
        <v>2</v>
      </c>
      <c r="O52" s="320"/>
      <c r="P52" s="23" t="s">
        <v>46</v>
      </c>
      <c r="Q52" s="24">
        <f>16+18</f>
        <v>34</v>
      </c>
      <c r="R52" s="24"/>
    </row>
    <row r="53" spans="1:18" ht="15" thickBot="1">
      <c r="A53">
        <v>51</v>
      </c>
      <c r="B53" s="69" t="s">
        <v>127</v>
      </c>
      <c r="C53" s="69" t="s">
        <v>79</v>
      </c>
      <c r="D53" s="69">
        <v>42</v>
      </c>
      <c r="E53" s="69">
        <v>2</v>
      </c>
      <c r="O53" s="320"/>
      <c r="P53" s="42" t="s">
        <v>21</v>
      </c>
      <c r="Q53" s="43"/>
      <c r="R53" s="44"/>
    </row>
    <row r="54" spans="1:18" ht="23.25" thickBot="1">
      <c r="A54">
        <v>52</v>
      </c>
      <c r="B54" s="68" t="s">
        <v>128</v>
      </c>
      <c r="C54" s="68" t="s">
        <v>76</v>
      </c>
      <c r="D54" s="68">
        <v>40</v>
      </c>
      <c r="E54" s="68">
        <v>3</v>
      </c>
      <c r="O54" s="320"/>
      <c r="P54" s="23"/>
      <c r="Q54" s="11" t="s">
        <v>15</v>
      </c>
      <c r="R54" s="11" t="s">
        <v>16</v>
      </c>
    </row>
    <row r="55" spans="1:18" ht="15" thickBot="1">
      <c r="A55">
        <v>53</v>
      </c>
      <c r="B55" s="91" t="s">
        <v>129</v>
      </c>
      <c r="C55" s="91" t="s">
        <v>71</v>
      </c>
      <c r="D55" s="91">
        <v>26</v>
      </c>
      <c r="E55" s="91">
        <v>3</v>
      </c>
      <c r="O55" s="320"/>
      <c r="P55" s="23" t="s">
        <v>47</v>
      </c>
      <c r="Q55" s="25"/>
      <c r="R55" s="25"/>
    </row>
    <row r="56" spans="1:18" ht="15" thickBot="1">
      <c r="A56">
        <v>54</v>
      </c>
      <c r="B56" s="68" t="s">
        <v>130</v>
      </c>
      <c r="C56" s="68" t="s">
        <v>76</v>
      </c>
      <c r="D56" s="68">
        <v>42</v>
      </c>
      <c r="E56" s="68">
        <v>3</v>
      </c>
      <c r="O56" s="321"/>
      <c r="P56" s="23" t="s">
        <v>48</v>
      </c>
      <c r="Q56" s="24">
        <v>1</v>
      </c>
      <c r="R56" s="24"/>
    </row>
    <row r="57" spans="1:18" ht="23.25" customHeight="1" thickBot="1">
      <c r="A57">
        <v>55</v>
      </c>
      <c r="B57" s="91" t="s">
        <v>131</v>
      </c>
      <c r="C57" s="91" t="s">
        <v>71</v>
      </c>
      <c r="D57" s="91">
        <v>26</v>
      </c>
      <c r="E57" s="91">
        <v>3</v>
      </c>
      <c r="O57" s="15" t="s">
        <v>1</v>
      </c>
      <c r="P57" s="324" t="s">
        <v>35</v>
      </c>
      <c r="Q57" s="325"/>
      <c r="R57" s="326"/>
    </row>
    <row r="58" spans="1:18" ht="67.5" hidden="1" customHeight="1" thickBot="1">
      <c r="A58">
        <v>56</v>
      </c>
      <c r="B58" s="88" t="s">
        <v>132</v>
      </c>
      <c r="C58" s="88" t="s">
        <v>71</v>
      </c>
      <c r="D58" s="88">
        <v>26</v>
      </c>
      <c r="E58" s="88">
        <v>3</v>
      </c>
      <c r="O58" s="37" t="s">
        <v>49</v>
      </c>
      <c r="P58" s="204"/>
      <c r="Q58" s="205"/>
      <c r="R58" s="206"/>
    </row>
    <row r="59" spans="1:18" ht="15" thickBot="1">
      <c r="A59">
        <v>57</v>
      </c>
      <c r="B59" s="68" t="s">
        <v>133</v>
      </c>
      <c r="C59" s="68" t="s">
        <v>76</v>
      </c>
      <c r="D59" s="68">
        <v>24</v>
      </c>
      <c r="E59" s="68">
        <v>3</v>
      </c>
      <c r="O59" s="53"/>
      <c r="P59" s="34" t="s">
        <v>53</v>
      </c>
      <c r="Q59" s="35"/>
      <c r="R59" s="36"/>
    </row>
    <row r="60" spans="1:18" ht="85.5" customHeight="1" thickBot="1">
      <c r="A60">
        <v>58</v>
      </c>
      <c r="B60" s="91" t="s">
        <v>134</v>
      </c>
      <c r="C60" s="91" t="s">
        <v>71</v>
      </c>
      <c r="D60" s="91">
        <v>18</v>
      </c>
      <c r="E60" s="91">
        <v>2</v>
      </c>
      <c r="O60" s="37" t="s">
        <v>50</v>
      </c>
      <c r="P60" s="22"/>
      <c r="Q60" s="11" t="s">
        <v>15</v>
      </c>
      <c r="R60" s="11" t="s">
        <v>16</v>
      </c>
    </row>
    <row r="61" spans="1:18" ht="15.75" thickBot="1">
      <c r="O61" s="76"/>
      <c r="P61" s="23" t="s">
        <v>43</v>
      </c>
      <c r="Q61" s="24"/>
      <c r="R61" s="24"/>
    </row>
    <row r="62" spans="1:18" ht="15.75" thickBot="1">
      <c r="O62" s="76"/>
      <c r="P62" s="23" t="s">
        <v>44</v>
      </c>
      <c r="Q62" s="24"/>
      <c r="R62" s="24"/>
    </row>
    <row r="63" spans="1:18" ht="15.75" thickBot="1">
      <c r="O63" s="76"/>
      <c r="P63" s="23" t="s">
        <v>54</v>
      </c>
      <c r="Q63" s="24"/>
      <c r="R63" s="24"/>
    </row>
    <row r="64" spans="1:18" ht="15.75" thickBot="1">
      <c r="O64" s="76"/>
      <c r="P64" s="34" t="s">
        <v>14</v>
      </c>
      <c r="Q64" s="35"/>
      <c r="R64" s="36"/>
    </row>
    <row r="65" spans="15:18" ht="23.25" thickBot="1">
      <c r="O65" s="76"/>
      <c r="P65" s="22"/>
      <c r="Q65" s="11" t="s">
        <v>15</v>
      </c>
      <c r="R65" s="11" t="s">
        <v>16</v>
      </c>
    </row>
    <row r="66" spans="15:18" ht="15.75" thickBot="1">
      <c r="O66" s="76"/>
      <c r="P66" s="23" t="s">
        <v>55</v>
      </c>
      <c r="Q66" s="24"/>
      <c r="R66" s="24"/>
    </row>
    <row r="67" spans="15:18" ht="15.75" thickBot="1">
      <c r="O67" s="76"/>
      <c r="P67" s="23" t="s">
        <v>56</v>
      </c>
      <c r="Q67" s="24"/>
      <c r="R67" s="24"/>
    </row>
    <row r="68" spans="15:18" ht="15.75" thickBot="1">
      <c r="O68" s="76"/>
      <c r="P68" s="23" t="s">
        <v>57</v>
      </c>
      <c r="Q68" s="24"/>
      <c r="R68" s="24"/>
    </row>
    <row r="69" spans="15:18" ht="15.75" thickBot="1">
      <c r="O69" s="76"/>
      <c r="P69" s="23" t="s">
        <v>58</v>
      </c>
      <c r="Q69" s="24"/>
      <c r="R69" s="24"/>
    </row>
    <row r="70" spans="15:18" ht="15.75" thickBot="1">
      <c r="O70" s="76"/>
      <c r="P70" s="34" t="s">
        <v>21</v>
      </c>
      <c r="Q70" s="35"/>
      <c r="R70" s="36"/>
    </row>
    <row r="71" spans="15:18" ht="23.25" thickBot="1">
      <c r="O71" s="76"/>
      <c r="P71" s="22"/>
      <c r="Q71" s="11" t="s">
        <v>15</v>
      </c>
      <c r="R71" s="11" t="s">
        <v>16</v>
      </c>
    </row>
    <row r="72" spans="15:18" ht="15.75" thickBot="1">
      <c r="O72" s="76"/>
      <c r="P72" s="26" t="s">
        <v>59</v>
      </c>
      <c r="Q72" s="27">
        <v>12</v>
      </c>
      <c r="R72" s="27"/>
    </row>
    <row r="73" spans="15:18" ht="15.75" thickBot="1">
      <c r="O73" s="78"/>
      <c r="P73" s="26" t="s">
        <v>58</v>
      </c>
      <c r="Q73" s="27">
        <f>11+16</f>
        <v>27</v>
      </c>
      <c r="R73" s="27"/>
    </row>
    <row r="75" spans="15:18">
      <c r="Q75" s="92">
        <f>SUM(Q72:Q73,Q56,Q52,Q42,Q33,Q18:Q23,Q10:Q14)</f>
        <v>94</v>
      </c>
      <c r="R75" s="93">
        <f>SUM(R33,R22)</f>
        <v>3</v>
      </c>
    </row>
  </sheetData>
  <mergeCells count="5">
    <mergeCell ref="O16:O43"/>
    <mergeCell ref="O45:O46"/>
    <mergeCell ref="O47:O56"/>
    <mergeCell ref="P57:R58"/>
    <mergeCell ref="P16:R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 podatki</dc:creator>
  <cp:lastModifiedBy>FN podatki</cp:lastModifiedBy>
  <cp:lastPrinted>2024-10-31T09:39:42Z</cp:lastPrinted>
  <dcterms:created xsi:type="dcterms:W3CDTF">2024-10-04T09:27:30Z</dcterms:created>
  <dcterms:modified xsi:type="dcterms:W3CDTF">2024-10-31T09:47:02Z</dcterms:modified>
</cp:coreProperties>
</file>